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35" tabRatio="930" activeTab="11"/>
  </bookViews>
  <sheets>
    <sheet name="Note" sheetId="181" r:id="rId1"/>
    <sheet name="Abstract " sheetId="1942" r:id="rId2"/>
    <sheet name="21-06-2020(8AM)" sheetId="2372" r:id="rId3"/>
    <sheet name="KPTCL" sheetId="2448" r:id="rId4"/>
    <sheet name="BESCOM" sheetId="2449" r:id="rId5"/>
    <sheet name="(Load restriction) " sheetId="2450" r:id="rId6"/>
    <sheet name="Accidents " sheetId="1427" r:id="rId7"/>
    <sheet name="AE TO MD E-Mail Complaints" sheetId="1750" r:id="rId8"/>
    <sheet name="BMAZ" sheetId="2412" r:id="rId9"/>
    <sheet name="BRAZ" sheetId="2413" r:id="rId10"/>
    <sheet name="CTAZ" sheetId="2414" r:id="rId11"/>
    <sheet name="Draft summary  New" sheetId="2447" r:id="rId12"/>
    <sheet name="Beyond Transformer Complaints" sheetId="2221" r:id="rId13"/>
    <sheet name="Pending Transformer Complains" sheetId="2444" r:id="rId14"/>
  </sheets>
  <definedNames>
    <definedName name="_xlnm._FilterDatabase" localSheetId="5" hidden="1">'(Load restriction) '!#REF!</definedName>
    <definedName name="_xlnm._FilterDatabase" localSheetId="2" hidden="1">'21-06-2020(8AM)'!$G$2:$AB$21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13" hidden="1">'Pending Transformer Complains'!$B$3:$N$3</definedName>
    <definedName name="_xlnm.Print_Area" localSheetId="5">'(Load restriction) '!$B$2:$F$11</definedName>
    <definedName name="_xlnm.Print_Area" localSheetId="2">'21-06-2020(8AM)'!$G$2:$AB$21</definedName>
    <definedName name="_xlnm.Print_Area" localSheetId="1">'Abstract '!$B$2:$D$7</definedName>
    <definedName name="_xlnm.Print_Area" localSheetId="6">'Accidents '!$B$2:$Q$11</definedName>
    <definedName name="_xlnm.Print_Area" localSheetId="7">'AE TO MD E-Mail Complaints'!$B$2:$J$11</definedName>
    <definedName name="_xlnm.Print_Area" localSheetId="4">BESCOM!$C$2:$K$47</definedName>
    <definedName name="_xlnm.Print_Area" localSheetId="12">'Beyond Transformer Complaints'!$B$2:$N$4</definedName>
    <definedName name="_xlnm.Print_Area" localSheetId="8">BMAZ!$B$2:$J$44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KPTCL!$C$2:$K$7</definedName>
    <definedName name="_xlnm.Print_Area" localSheetId="0">Note!$B$2:$S$18</definedName>
    <definedName name="_xlnm.Print_Area" localSheetId="13">'Pending Transformer Complains'!$B$2:$N$5</definedName>
    <definedName name="_xlnm.Print_Titles" localSheetId="5">'(Load restriction) '!$7:$7</definedName>
    <definedName name="_xlnm.Print_Titles" localSheetId="7">'AE TO MD E-Mail Complaints'!$4:$4</definedName>
    <definedName name="_xlnm.Print_Titles" localSheetId="4">BESCOM!$5:$5</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450" l="1"/>
  <c r="J47" i="2449"/>
  <c r="H158" i="2447" l="1"/>
  <c r="H159" i="2447" s="1"/>
  <c r="F154" i="2447"/>
  <c r="F149" i="2447"/>
  <c r="D137" i="2447" s="1"/>
  <c r="F144" i="2447"/>
  <c r="F137" i="2447"/>
  <c r="F131" i="2447"/>
  <c r="D118" i="2447" s="1"/>
  <c r="D158" i="2447" s="1"/>
  <c r="F128" i="2447"/>
  <c r="F125" i="2447"/>
  <c r="F118" i="2447"/>
  <c r="F158" i="2447" s="1"/>
  <c r="H115" i="2447"/>
  <c r="F111" i="2447"/>
  <c r="D98" i="2447" s="1"/>
  <c r="F106" i="2447"/>
  <c r="F101" i="2447"/>
  <c r="F98" i="2447"/>
  <c r="F93" i="2447"/>
  <c r="F89" i="2447"/>
  <c r="F86" i="2447"/>
  <c r="F80" i="2447"/>
  <c r="D80" i="2447" s="1"/>
  <c r="F75" i="2447"/>
  <c r="F71" i="2447"/>
  <c r="F115" i="2447" s="1"/>
  <c r="D71" i="2447"/>
  <c r="H68" i="2447"/>
  <c r="F64" i="2447"/>
  <c r="D55" i="2447" s="1"/>
  <c r="F61" i="2447"/>
  <c r="F58" i="2447"/>
  <c r="F55" i="2447"/>
  <c r="F52" i="2447"/>
  <c r="F49" i="2447"/>
  <c r="F44" i="2447"/>
  <c r="F40" i="2447"/>
  <c r="D40" i="2447" s="1"/>
  <c r="D68" i="2447" s="1"/>
  <c r="H39" i="2447"/>
  <c r="F35" i="2447"/>
  <c r="F30" i="2447"/>
  <c r="F24" i="2447"/>
  <c r="D24" i="2447"/>
  <c r="F16" i="2447"/>
  <c r="F12" i="2447"/>
  <c r="F4" i="2447"/>
  <c r="F39" i="2447" s="1"/>
  <c r="D4" i="2447"/>
  <c r="D39" i="2447" s="1"/>
  <c r="D115" i="2447" l="1"/>
  <c r="F68" i="2447"/>
  <c r="J21" i="2372"/>
  <c r="M21" i="2372"/>
  <c r="N21" i="2372"/>
  <c r="O21" i="2372"/>
  <c r="R21" i="2372"/>
  <c r="S21" i="2372"/>
  <c r="T21" i="2372"/>
  <c r="W21" i="2372"/>
  <c r="I21" i="2372"/>
  <c r="AB8" i="2372"/>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U8" i="2372"/>
  <c r="V8" i="2372" s="1"/>
  <c r="U9" i="2372"/>
  <c r="V9" i="2372" s="1"/>
  <c r="U10" i="2372"/>
  <c r="V10" i="2372" s="1"/>
  <c r="U11" i="2372"/>
  <c r="V11" i="2372" s="1"/>
  <c r="U12" i="2372"/>
  <c r="V12" i="2372" s="1"/>
  <c r="U13" i="2372"/>
  <c r="V13" i="2372" s="1"/>
  <c r="U14" i="2372"/>
  <c r="V14" i="2372" s="1"/>
  <c r="U15" i="2372"/>
  <c r="V15" i="2372" s="1"/>
  <c r="U16" i="2372"/>
  <c r="V16" i="2372" s="1"/>
  <c r="U17" i="2372"/>
  <c r="V17" i="2372" s="1"/>
  <c r="U18" i="2372"/>
  <c r="V18" i="2372" s="1"/>
  <c r="U19" i="2372"/>
  <c r="V19" i="2372" s="1"/>
  <c r="U20" i="2372"/>
  <c r="V20" i="2372" s="1"/>
  <c r="P8" i="2372"/>
  <c r="Q8" i="2372" s="1"/>
  <c r="P9" i="2372"/>
  <c r="Q9" i="2372" s="1"/>
  <c r="P10" i="2372"/>
  <c r="Q10" i="2372" s="1"/>
  <c r="P11" i="2372"/>
  <c r="Q11" i="2372" s="1"/>
  <c r="P12" i="2372"/>
  <c r="Q12" i="2372" s="1"/>
  <c r="P13" i="2372"/>
  <c r="Q13" i="2372" s="1"/>
  <c r="P14" i="2372"/>
  <c r="Q14" i="2372" s="1"/>
  <c r="P15" i="2372"/>
  <c r="Q15" i="2372" s="1"/>
  <c r="P16" i="2372"/>
  <c r="Q16" i="2372" s="1"/>
  <c r="P17" i="2372"/>
  <c r="Q17" i="2372" s="1"/>
  <c r="P18" i="2372"/>
  <c r="Q18" i="2372" s="1"/>
  <c r="P19" i="2372"/>
  <c r="Q19" i="2372" s="1"/>
  <c r="P20" i="2372"/>
  <c r="Q20" i="2372" s="1"/>
  <c r="K8" i="2372"/>
  <c r="L8" i="2372" s="1"/>
  <c r="K9" i="2372"/>
  <c r="K10" i="2372"/>
  <c r="K11" i="2372"/>
  <c r="K12" i="2372"/>
  <c r="K13" i="2372"/>
  <c r="L13" i="2372" s="1"/>
  <c r="K14" i="2372"/>
  <c r="L14" i="2372" s="1"/>
  <c r="K15" i="2372"/>
  <c r="K16" i="2372"/>
  <c r="L16" i="2372" s="1"/>
  <c r="K17" i="2372"/>
  <c r="K18" i="2372"/>
  <c r="K19" i="2372"/>
  <c r="K20" i="2372"/>
  <c r="Z18" i="2372" l="1"/>
  <c r="Z10" i="2372"/>
  <c r="Z17" i="2372"/>
  <c r="Z9" i="2372"/>
  <c r="Z13" i="2372"/>
  <c r="Z15" i="2372"/>
  <c r="AA14" i="2372"/>
  <c r="Z20" i="2372"/>
  <c r="Z12" i="2372"/>
  <c r="Z19" i="2372"/>
  <c r="Z11" i="2372"/>
  <c r="L15" i="2372"/>
  <c r="AA15" i="2372" s="1"/>
  <c r="AA13" i="2372"/>
  <c r="AA16" i="2372"/>
  <c r="AA8" i="2372"/>
  <c r="Z8" i="2372"/>
  <c r="L20" i="2372"/>
  <c r="AA20" i="2372" s="1"/>
  <c r="L12" i="2372"/>
  <c r="AA12" i="2372" s="1"/>
  <c r="Z16" i="2372"/>
  <c r="L19" i="2372"/>
  <c r="AA19" i="2372" s="1"/>
  <c r="L11" i="2372"/>
  <c r="AA11" i="2372" s="1"/>
  <c r="Z14" i="2372"/>
  <c r="L18" i="2372"/>
  <c r="AA18" i="2372" s="1"/>
  <c r="L17" i="2372"/>
  <c r="AA17" i="2372" s="1"/>
  <c r="L9" i="2372"/>
  <c r="AA9" i="2372" s="1"/>
  <c r="L10" i="2372"/>
  <c r="AA10" i="2372" s="1"/>
  <c r="I51" i="2414" l="1"/>
  <c r="H51" i="2414"/>
  <c r="J50" i="2414"/>
  <c r="J49" i="2414"/>
  <c r="J48" i="2414"/>
  <c r="J47" i="2414"/>
  <c r="J46" i="2414"/>
  <c r="J45" i="2414"/>
  <c r="J44" i="2414"/>
  <c r="J43" i="2414"/>
  <c r="J42" i="2414"/>
  <c r="J41" i="2414"/>
  <c r="J40" i="2414"/>
  <c r="J39" i="2414"/>
  <c r="J38" i="2414"/>
  <c r="J37" i="2414"/>
  <c r="J36" i="2414"/>
  <c r="J35" i="2414"/>
  <c r="J34" i="2414"/>
  <c r="J33" i="2414"/>
  <c r="J32" i="2414"/>
  <c r="J31" i="2414"/>
  <c r="J30" i="2414"/>
  <c r="J29" i="2414"/>
  <c r="J28" i="2414"/>
  <c r="J27" i="2414"/>
  <c r="J26" i="2414"/>
  <c r="J25" i="2414"/>
  <c r="J24" i="2414"/>
  <c r="J23" i="2414"/>
  <c r="J22" i="2414"/>
  <c r="J21" i="2414"/>
  <c r="J20" i="2414"/>
  <c r="J19" i="2414"/>
  <c r="J18" i="2414"/>
  <c r="J17" i="2414"/>
  <c r="J16" i="2414"/>
  <c r="J15" i="2414"/>
  <c r="J14" i="2414"/>
  <c r="J13" i="2414"/>
  <c r="J12" i="2414"/>
  <c r="J11" i="2414"/>
  <c r="J10" i="2414"/>
  <c r="J9" i="2414"/>
  <c r="J8" i="2414"/>
  <c r="J7" i="2414"/>
  <c r="J6" i="2414"/>
  <c r="N65" i="2413"/>
  <c r="J51" i="2413"/>
  <c r="I51" i="2413"/>
  <c r="H51" i="2413"/>
  <c r="K50" i="2413"/>
  <c r="K49" i="2413"/>
  <c r="K48" i="2413"/>
  <c r="K47" i="2413"/>
  <c r="K46" i="2413"/>
  <c r="K45" i="2413"/>
  <c r="K44" i="2413"/>
  <c r="K43" i="2413"/>
  <c r="K42" i="2413"/>
  <c r="K41" i="2413"/>
  <c r="K40" i="2413"/>
  <c r="K39" i="2413"/>
  <c r="K38" i="2413"/>
  <c r="K37" i="2413"/>
  <c r="K36" i="2413"/>
  <c r="K35" i="2413"/>
  <c r="K34" i="2413"/>
  <c r="K33" i="2413"/>
  <c r="K32" i="2413"/>
  <c r="K31" i="2413"/>
  <c r="K30" i="2413"/>
  <c r="K29" i="2413"/>
  <c r="K28" i="2413"/>
  <c r="K27" i="2413"/>
  <c r="K26" i="2413"/>
  <c r="K25" i="2413"/>
  <c r="K24" i="2413"/>
  <c r="K23" i="2413"/>
  <c r="K22" i="2413"/>
  <c r="K21" i="2413"/>
  <c r="K20" i="2413"/>
  <c r="K19" i="2413"/>
  <c r="K18" i="2413"/>
  <c r="K17" i="2413"/>
  <c r="K16" i="2413"/>
  <c r="K15" i="2413"/>
  <c r="K14" i="2413"/>
  <c r="K13" i="2413"/>
  <c r="K12" i="2413"/>
  <c r="K11" i="2413"/>
  <c r="K10" i="2413"/>
  <c r="K9" i="2413"/>
  <c r="K8" i="2413"/>
  <c r="K7" i="2413"/>
  <c r="K6" i="2413"/>
  <c r="I44" i="2412"/>
  <c r="H44" i="2412"/>
  <c r="G44" i="2412"/>
  <c r="F44" i="2412"/>
  <c r="J43" i="2412"/>
  <c r="J42" i="2412"/>
  <c r="J41" i="2412"/>
  <c r="J40" i="2412"/>
  <c r="J39" i="2412"/>
  <c r="J38" i="2412"/>
  <c r="J37" i="2412"/>
  <c r="J36" i="2412"/>
  <c r="J35" i="2412"/>
  <c r="J34" i="2412"/>
  <c r="J33" i="2412"/>
  <c r="J32" i="2412"/>
  <c r="J31" i="2412"/>
  <c r="J30" i="2412"/>
  <c r="J29" i="2412"/>
  <c r="J28" i="2412"/>
  <c r="J27" i="2412"/>
  <c r="J26" i="2412"/>
  <c r="J25" i="2412"/>
  <c r="J24" i="2412"/>
  <c r="J23" i="2412"/>
  <c r="J22" i="2412"/>
  <c r="J21" i="2412"/>
  <c r="J20" i="2412"/>
  <c r="J19" i="2412"/>
  <c r="J18" i="2412"/>
  <c r="J17" i="2412"/>
  <c r="J16" i="2412"/>
  <c r="J15" i="2412"/>
  <c r="J14" i="2412"/>
  <c r="J13" i="2412"/>
  <c r="J12" i="2412"/>
  <c r="J11" i="2412"/>
  <c r="J10" i="2412"/>
  <c r="J9" i="2412"/>
  <c r="J8" i="2412"/>
  <c r="J7" i="2412"/>
  <c r="J51" i="2414" l="1"/>
  <c r="J44" i="2412"/>
  <c r="K51" i="2413"/>
  <c r="D7" i="1942" l="1"/>
  <c r="J70" i="2413"/>
  <c r="AB7" i="2372" l="1"/>
  <c r="AB21" i="2372" s="1"/>
  <c r="D6" i="1942" l="1"/>
  <c r="Y7" i="2372"/>
  <c r="Y21" i="2372" s="1"/>
  <c r="X7" i="2372"/>
  <c r="X21" i="2372" s="1"/>
  <c r="U7" i="2372"/>
  <c r="U21" i="2372" s="1"/>
  <c r="P7" i="2372"/>
  <c r="P21" i="2372" s="1"/>
  <c r="K7" i="2372"/>
  <c r="K21" i="2372" s="1"/>
  <c r="D3" i="1942" l="1"/>
  <c r="D4" i="1942"/>
  <c r="L7" i="2372"/>
  <c r="L21" i="2372" s="1"/>
  <c r="V7" i="2372"/>
  <c r="V21" i="2372" s="1"/>
  <c r="Z7" i="2372"/>
  <c r="Z21" i="2372" s="1"/>
  <c r="Q7" i="2372"/>
  <c r="Q21" i="2372" s="1"/>
  <c r="D5" i="1942" l="1"/>
  <c r="AA7" i="2372"/>
  <c r="AA21" i="2372" s="1"/>
</calcChain>
</file>

<file path=xl/sharedStrings.xml><?xml version="1.0" encoding="utf-8"?>
<sst xmlns="http://schemas.openxmlformats.org/spreadsheetml/2006/main" count="1193" uniqueCount="573">
  <si>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</si>
  <si>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</si>
  <si>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</si>
  <si>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</si>
  <si>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</si>
  <si>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</si>
  <si>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</si>
  <si>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</si>
  <si>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</si>
  <si>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</si>
  <si>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</si>
  <si>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</si>
  <si>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</si>
  <si>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</si>
  <si>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</si>
  <si>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</si>
  <si>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</si>
  <si>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</si>
  <si>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</si>
  <si>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</si>
  <si>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</si>
  <si>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</si>
  <si>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</si>
  <si>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</si>
  <si>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</si>
  <si>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</si>
  <si>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</si>
  <si>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</si>
  <si>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</si>
  <si>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</si>
  <si>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</si>
  <si>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</si>
  <si>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</si>
  <si>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</si>
  <si>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</si>
  <si>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</si>
  <si>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</si>
  <si>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</si>
  <si>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</si>
  <si>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</si>
  <si>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</si>
  <si>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</si>
  <si>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</si>
  <si>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</si>
  <si>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</si>
  <si>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</si>
  <si>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</si>
  <si>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</si>
  <si>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</si>
  <si>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</si>
  <si>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</si>
  <si>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</si>
  <si>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</si>
  <si>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</si>
  <si>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</si>
  <si>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</si>
  <si>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</si>
  <si>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</si>
  <si>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</si>
  <si>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</si>
  <si>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</si>
  <si>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</si>
  <si>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</si>
  <si>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</si>
  <si>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</si>
  <si>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</si>
  <si>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</si>
  <si>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</si>
  <si>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</si>
  <si>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</si>
  <si>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</si>
  <si>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</si>
  <si>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</si>
  <si>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</si>
  <si>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</si>
  <si>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</si>
  <si>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</si>
  <si>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</si>
  <si>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</si>
  <si>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</si>
  <si>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</si>
  <si>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</si>
  <si>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</si>
  <si>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</si>
  <si>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</si>
  <si>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</si>
  <si>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</si>
  <si>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</si>
  <si>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</si>
  <si>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</si>
  <si>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</si>
  <si>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</si>
  <si>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</si>
  <si>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</si>
  <si>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</si>
  <si>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</si>
  <si>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</si>
  <si>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</si>
  <si>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</si>
  <si>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</si>
  <si>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</si>
  <si>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</si>
  <si>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</si>
  <si>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</si>
  <si>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</si>
  <si>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</si>
  <si>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</si>
  <si>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</si>
  <si>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</si>
  <si>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</si>
  <si>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</si>
  <si>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</si>
  <si>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</si>
  <si>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</si>
  <si>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</si>
  <si>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</si>
  <si>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</si>
  <si>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</si>
  <si>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</si>
  <si>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</si>
  <si>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</si>
  <si>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</si>
  <si>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</si>
  <si>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</si>
  <si>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</si>
  <si>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</si>
  <si>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</si>
  <si>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</si>
  <si>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</si>
  <si>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</si>
  <si>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</si>
  <si>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</si>
  <si>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</si>
  <si>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</si>
  <si>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</si>
  <si>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</si>
  <si>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</si>
  <si>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</si>
  <si>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</si>
  <si>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</si>
  <si>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</si>
  <si>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</si>
  <si>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</si>
  <si>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</si>
  <si>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</si>
  <si>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</si>
  <si>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</si>
  <si>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</si>
  <si>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</si>
  <si>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</si>
  <si>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</si>
  <si>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</si>
  <si>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</si>
  <si>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</si>
  <si>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</si>
  <si>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</si>
  <si>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</si>
  <si>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</si>
  <si>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</si>
  <si>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</si>
  <si>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</si>
  <si>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</si>
  <si>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</si>
  <si>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</si>
  <si>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</si>
  <si>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</si>
  <si>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</si>
  <si>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</si>
  <si>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</si>
  <si>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</si>
  <si>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</si>
  <si>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</si>
  <si>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</si>
  <si>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</si>
  <si>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</si>
  <si>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</si>
  <si>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</si>
  <si>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</si>
  <si>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</si>
  <si>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</si>
  <si>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</si>
  <si>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</si>
  <si>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</si>
  <si>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</si>
  <si>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</si>
  <si>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</si>
  <si>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</si>
  <si>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</si>
  <si>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</si>
  <si>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</si>
  <si>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</si>
  <si>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</si>
  <si>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</si>
  <si>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</si>
  <si>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</si>
  <si>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</si>
  <si>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</si>
  <si>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</si>
  <si>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</si>
  <si>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</si>
  <si>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</si>
  <si>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</si>
  <si>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</si>
  <si>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</si>
  <si>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</si>
  <si>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</si>
  <si>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</si>
  <si>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</si>
  <si>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</si>
  <si>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</si>
  <si>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</si>
  <si>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</si>
  <si>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</si>
  <si>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</si>
  <si>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</si>
  <si>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</si>
  <si>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</si>
  <si>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</si>
  <si>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</si>
  <si>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</si>
  <si>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</si>
  <si>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</si>
  <si>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</si>
  <si>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</si>
  <si>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</si>
  <si>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</si>
  <si>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</si>
  <si>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</si>
  <si>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</si>
  <si>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</si>
  <si>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</si>
  <si>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</si>
  <si>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</si>
  <si>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</si>
  <si>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</si>
  <si>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</si>
  <si>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</si>
  <si>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</si>
  <si>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</si>
  <si>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</si>
  <si>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</si>
  <si>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</si>
  <si>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</si>
  <si>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</si>
  <si>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</si>
  <si>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</si>
  <si>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</si>
  <si>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</si>
  <si>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</si>
  <si>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</si>
  <si>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</si>
  <si>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</si>
  <si>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</si>
  <si>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</si>
  <si>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</si>
  <si>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</si>
  <si>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</si>
  <si>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</si>
  <si>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</si>
  <si>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</si>
  <si>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</si>
  <si>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</si>
  <si>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</si>
  <si>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</si>
  <si>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</si>
  <si>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</si>
  <si>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</si>
  <si>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</si>
  <si>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</si>
  <si>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</si>
  <si>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</si>
  <si>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</si>
  <si>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</si>
  <si>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</si>
  <si>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</si>
  <si>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</si>
  <si>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</si>
  <si>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</si>
  <si>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</si>
  <si>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</si>
  <si>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</si>
  <si>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</si>
  <si>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</si>
  <si>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</si>
  <si>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</si>
  <si>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</si>
  <si>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</si>
  <si>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</si>
  <si>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</si>
  <si>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</si>
  <si>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</si>
  <si>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</si>
  <si>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</si>
  <si>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</si>
  <si>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</si>
  <si>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</si>
  <si>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</si>
  <si>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</si>
  <si>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</si>
  <si>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</si>
  <si>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</si>
  <si>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</si>
  <si>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</si>
  <si>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</si>
  <si>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</si>
  <si>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</si>
  <si>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</si>
  <si>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</si>
  <si>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</si>
  <si>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</si>
  <si>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</si>
  <si>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</si>
  <si>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</si>
  <si>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</si>
  <si>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</si>
  <si>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</si>
  <si>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</si>
  <si>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</si>
  <si>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</si>
  <si>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</si>
  <si>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</si>
  <si>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</si>
  <si>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</si>
  <si>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</si>
  <si>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</si>
  <si>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</si>
  <si>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</si>
  <si>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</si>
  <si>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</si>
  <si>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</si>
  <si>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</si>
  <si>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</si>
  <si>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</si>
  <si>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</si>
  <si>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</si>
  <si>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</si>
  <si>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</si>
  <si>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</si>
  <si>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</si>
  <si>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</si>
  <si>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</si>
  <si>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</si>
  <si>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</si>
  <si>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</si>
  <si>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</si>
  <si>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</si>
  <si>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</si>
  <si>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</si>
  <si>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</si>
  <si>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</si>
  <si>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</si>
  <si>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</si>
  <si>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</si>
  <si>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</si>
  <si>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</si>
  <si>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</si>
  <si>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</si>
  <si>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</si>
  <si>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</si>
  <si>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</si>
  <si>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</si>
  <si>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</si>
  <si>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</si>
  <si>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</si>
  <si>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</si>
  <si>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</si>
  <si>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</si>
  <si>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</si>
  <si>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</si>
  <si>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</si>
  <si>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</si>
  <si>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</si>
  <si>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</si>
  <si>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</si>
  <si>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</si>
  <si>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</si>
  <si>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</si>
  <si>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</si>
  <si>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</si>
  <si>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</si>
  <si>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 xml:space="preserve">ES05966247 </t>
  </si>
  <si>
    <t xml:space="preserve">informed to AEE Sri Ramaih S T 9449844665 told that he will discuss with AE and   issue wil be attended by  today </t>
  </si>
  <si>
    <t>Excess bill</t>
  </si>
  <si>
    <t xml:space="preserve">Tree Trimming     </t>
  </si>
  <si>
    <t>EAST</t>
  </si>
  <si>
    <t xml:space="preserve">Pending  </t>
  </si>
  <si>
    <t>NORTH</t>
  </si>
  <si>
    <t>h)</t>
  </si>
  <si>
    <t>Page 9</t>
  </si>
  <si>
    <t>Page 23</t>
  </si>
  <si>
    <t xml:space="preserve">BENGALURU ELECTRICITY SUPPLY COMPANY LIMITED </t>
  </si>
  <si>
    <t>KPTCL</t>
  </si>
  <si>
    <t>Scheduled</t>
  </si>
  <si>
    <t>Timings</t>
  </si>
  <si>
    <t>Duration
 (in Hrs)</t>
  </si>
  <si>
    <t>Confirmed By</t>
  </si>
  <si>
    <t>Unscheduled</t>
  </si>
  <si>
    <t>TOTAL</t>
  </si>
  <si>
    <t>BESCOM</t>
  </si>
  <si>
    <t>Discription</t>
  </si>
  <si>
    <t>Page 2 to 8</t>
  </si>
  <si>
    <t>Page 10</t>
  </si>
  <si>
    <t>Page 11 to 19</t>
  </si>
  <si>
    <t>Page  20 to 22</t>
  </si>
  <si>
    <t>Page 24</t>
  </si>
  <si>
    <t>Minor</t>
  </si>
  <si>
    <t>FHD1983568</t>
  </si>
  <si>
    <t>IRRIGATION</t>
  </si>
  <si>
    <t>FHD1243872</t>
  </si>
  <si>
    <t>Chandrappa</t>
  </si>
  <si>
    <t xml:space="preserve">DAVANAGERE </t>
  </si>
  <si>
    <t xml:space="preserve">CHITRADURGA </t>
  </si>
  <si>
    <r>
      <t xml:space="preserve">Bokkikkariya
</t>
    </r>
    <r>
      <rPr>
        <sz val="86"/>
        <color theme="1"/>
        <rFont val="Times New Roman"/>
        <family val="1"/>
      </rPr>
      <t>Hosadurga</t>
    </r>
  </si>
  <si>
    <t>Lokappa</t>
  </si>
  <si>
    <r>
      <t xml:space="preserve">Kondajji
</t>
    </r>
    <r>
      <rPr>
        <sz val="86"/>
        <color theme="1"/>
        <rFont val="Times New Roman"/>
        <family val="1"/>
      </rPr>
      <t>Hosadurga</t>
    </r>
  </si>
  <si>
    <t xml:space="preserve">Division/ Sub Division Wise Complaints of BMAZ ( 20-06-2020 ) </t>
  </si>
  <si>
    <t xml:space="preserve">Division/ Sub Division Wise Complaints of BRAZ ( 20-06-2020 ) </t>
  </si>
  <si>
    <t xml:space="preserve">Division/ Sub Division Wise Complaints of CTAZ ( 20-06-2020 ) </t>
  </si>
  <si>
    <t>25 KVA Transformer failure, it will be replaced on 22-06-2020, confirmed by Thippeswamy AE 9449876361.</t>
  </si>
  <si>
    <t>HD1
('R)</t>
  </si>
  <si>
    <t xml:space="preserve">                    Date : 22-06-2020
                    Dear Sir/Madam,    
                    Please find the attached Status of Complaints Received &amp; Pending details as on 21-06-2020</t>
  </si>
  <si>
    <t>Complaints received on 21-06-2020</t>
  </si>
  <si>
    <t xml:space="preserve"> Status of Complaints as on 21-06-2020 (00:00Hrs to 23:59Hrs) at 08:00am on 22-06-2020</t>
  </si>
  <si>
    <t>New Complaints on 
 21-06-2020</t>
  </si>
  <si>
    <t>Major Interruptions Details (21-06-2020)</t>
  </si>
  <si>
    <t>10:30hrs to 17:55hrs.</t>
  </si>
  <si>
    <t>Manjula JE   9480813785</t>
  </si>
  <si>
    <r>
      <t>1)66/11KV Jayadeva MUSS F9 Feeder one bit faulty
Affected Areas:S14:</t>
    </r>
    <r>
      <rPr>
        <sz val="32"/>
        <rFont val="Times New Roman"/>
        <family val="1"/>
      </rPr>
      <t>BTM layout 2nd stage and surrounding areas. (Changeover not arranged),confirmed by Shivarudra JE  9449844835.</t>
    </r>
  </si>
  <si>
    <t>00:35hrs to 02:38hrs.</t>
  </si>
  <si>
    <t>Shivarudra JE  9449844835</t>
  </si>
  <si>
    <r>
      <t>2)66/11KV Bagmane MUSS F13 Feeder faulty
Affected Areas:S17:</t>
    </r>
    <r>
      <rPr>
        <sz val="32"/>
        <rFont val="Times New Roman"/>
        <family val="1"/>
      </rPr>
      <t>Vibhuthipura, Ramesh Nagar, Part of Vinayaka Nagar, Hatts of helicopter Division, Doddanakundi and surrounding areas. (Changeover not arranged),confirmed by Arvind JE    9449877000.</t>
    </r>
  </si>
  <si>
    <t>01:30hrs to 02:05hrs.</t>
  </si>
  <si>
    <t>Arvind JE    9449877000</t>
  </si>
  <si>
    <r>
      <t>3)66/11KV Peenya SRS MUSS F27 Feeder UG Cable fault
Affected Areas:N4:</t>
    </r>
    <r>
      <rPr>
        <sz val="32"/>
        <rFont val="Times New Roman"/>
        <family val="1"/>
      </rPr>
      <t>Sampige road,Basappanagadde, Rajgopal Nagar and surrounding areas. (Changeover not arranged),confirmed by Aslam  JE 9449844650.</t>
    </r>
  </si>
  <si>
    <t>06:00hrs to 08:10hrs.</t>
  </si>
  <si>
    <t>Aslam  JE 9449844650</t>
  </si>
  <si>
    <r>
      <t>4)66/11KV Attur MUSS F1 Feeder faulty
Affected Areas:C9:</t>
    </r>
    <r>
      <rPr>
        <sz val="32"/>
        <rFont val="Times New Roman"/>
        <family val="1"/>
      </rPr>
      <t>Defence colony, HMT layout,Vidyaranyapura and surrounding areas. (Changeover not arranged),confirmed by Vishalakshi JE 9449844624.</t>
    </r>
  </si>
  <si>
    <t>06:30hrs to 07:35hrs.</t>
  </si>
  <si>
    <t>Vishalakshi JE 9449844624</t>
  </si>
  <si>
    <r>
      <t>5)66/11KV Bagmane MUSS F11 Feeder faulty
Affected Areas:S17:</t>
    </r>
    <r>
      <rPr>
        <sz val="32"/>
        <rFont val="Times New Roman"/>
        <family val="1"/>
      </rPr>
      <t>Vignan Nagar, Ramanjaneya layout,BasavaNagar and surrounding areas. (Changeover not arranged),confirmed by Aravind Nayak JE 9449877000.</t>
    </r>
  </si>
  <si>
    <t>07:20hrs to 08:00hrs.</t>
  </si>
  <si>
    <t>Aravind Nayak JE 9449877000</t>
  </si>
  <si>
    <r>
      <t>6)66/11KV Naganathpura MUSS F13 Feeder faulty
Affected Areas:S20:</t>
    </r>
    <r>
      <rPr>
        <sz val="32"/>
        <rFont val="Times New Roman"/>
        <family val="1"/>
      </rPr>
      <t>Hosapalya, Bommanahalli, Part of Hosur road and surrounding areas. (Changeover not arranged),confirmed by Vijaykumar JE 9449840469.</t>
    </r>
  </si>
  <si>
    <t>09:50hrs to 11:30hrs.</t>
  </si>
  <si>
    <t>Vijaykumar JE 9449840469</t>
  </si>
  <si>
    <r>
      <t>7)66/11KV K&amp;C Vally MUSS F8 Feeder faulty
Affected Areas:S17:</t>
    </r>
    <r>
      <rPr>
        <sz val="32"/>
        <rFont val="Times New Roman"/>
        <family val="1"/>
      </rPr>
      <t>Yamlur,Shubhodaya layout, Marathahalli and surrounding areas. (Changeover not arranged),confirmed by Nagaraj  JE 9449844715.</t>
    </r>
  </si>
  <si>
    <t>11:10hrs to 12:10hrs.</t>
  </si>
  <si>
    <t>Nagaraj  JE 9449844715</t>
  </si>
  <si>
    <t>11:15hrs to 13:10hrs.</t>
  </si>
  <si>
    <t>Navaz AE 9449874265</t>
  </si>
  <si>
    <r>
      <t>9)66/11KV Nandini MUSS F4 Feeder 1st bit trunk Cable fault
Affected Areas:C1:</t>
    </r>
    <r>
      <rPr>
        <sz val="32"/>
        <rFont val="Times New Roman"/>
        <family val="1"/>
      </rPr>
      <t>Srirampuram, LN Puram, Part of Rajaji Nagar 2nd stage, Devaiah Park, 2nd block Rajaji Nagar and surrounding areas. (Changeover not arranged),confirmed by Vishwaprasad AE 9449868872.</t>
    </r>
  </si>
  <si>
    <t>11:20hrs to 12:15hrs.</t>
  </si>
  <si>
    <t>Vishwaprasad AE 9449868872</t>
  </si>
  <si>
    <r>
      <t>10)66/11KV BSK MUSS F1 Feeder 250KVA Transformer LT wire twist
Affected Areas:W1:</t>
    </r>
    <r>
      <rPr>
        <sz val="32"/>
        <rFont val="Times New Roman"/>
        <family val="1"/>
      </rPr>
      <t>Raghavendra block ,Sri Nagar and surrounding areas. (Changeover not arranged),confirmed by Umarani AE 9449870846.</t>
    </r>
  </si>
  <si>
    <t>12:30hrs to 13:10hrs.</t>
  </si>
  <si>
    <t>Umarani AE 9449870846</t>
  </si>
  <si>
    <r>
      <t>11)66/11KV SRS MUSS F21 Feeder faulty
Affected Areas:N4:</t>
    </r>
    <r>
      <rPr>
        <sz val="32"/>
        <rFont val="Times New Roman"/>
        <family val="1"/>
      </rPr>
      <t>3rd phase, Kaveri Nagar, Vidanasoudha layout, laxmi Nagar and surrounding areas. (Changeover not arranged),confirmed by  Raviteja.S JE 9449865515.</t>
    </r>
  </si>
  <si>
    <t>14:30hrs to 17:30hrs.</t>
  </si>
  <si>
    <t xml:space="preserve"> Raviteja.S JE 9449865515</t>
  </si>
  <si>
    <r>
      <t>12)66/11KV Nandini MUSS F9 Feeder line over load
Affected Areas:C1:</t>
    </r>
    <r>
      <rPr>
        <sz val="32"/>
        <rFont val="Times New Roman"/>
        <family val="1"/>
      </rPr>
      <t>Gandhigrama, E block Subramanya Nagar, 
 and surrounding areas. (Changeover not arranged),confirmed by  Ashok JE 9449844691.</t>
    </r>
  </si>
  <si>
    <t>14:45hrs to 15:45hrs.</t>
  </si>
  <si>
    <t xml:space="preserve"> Ashok JE 9449844691</t>
  </si>
  <si>
    <r>
      <t>13)66/11KV IISC MUSS F8 Feeder tripped
Affected Areas:C2:</t>
    </r>
    <r>
      <rPr>
        <sz val="32"/>
        <rFont val="Times New Roman"/>
        <family val="1"/>
      </rPr>
      <t>Water supply,Coconut avenue road, 10 th main,S P extn and surrounding areas. (Changeover not arranged),confirmed by   Dinesh JE 9449844692.</t>
    </r>
  </si>
  <si>
    <t>14:50hrs to 16:10hrs.</t>
  </si>
  <si>
    <t xml:space="preserve">  Dinesh JE 9449844692</t>
  </si>
  <si>
    <r>
      <t>14)66/11KV Sahakara Nagar MUSS F7 Feeder tripped
Affected Areas:C8:</t>
    </r>
    <r>
      <rPr>
        <sz val="32"/>
        <rFont val="Times New Roman"/>
        <family val="1"/>
      </rPr>
      <t>AmruthaNagar, KashiNagar, bhuvaneshwariNagar, Varma layout, Amruthahally, Sriramapura, Telecom layout, Shivaram karantha Nagar, Jawaharlal Insiture 
 and surrounding areas. (Changeover not arranged),confirmed by  Mahadevaiah JE 9449865343.</t>
    </r>
  </si>
  <si>
    <t>15:00hrs to 16:15hrs.</t>
  </si>
  <si>
    <t xml:space="preserve"> Mahadevaiah JE 9449865343</t>
  </si>
  <si>
    <r>
      <t>15)66/11KV Hebbal MUSS F8 Feeder HT jump cut
Affected Areas:C4:</t>
    </r>
    <r>
      <rPr>
        <sz val="32"/>
        <rFont val="Times New Roman"/>
        <family val="1"/>
      </rPr>
      <t>Shivashankarappa block, Guddadahally, Cholanayakanagally, Gundareddy layout, Kupparaju Park, Amarajyothi layout, AnandaNagar 1st block, Seethappa layout, CIL layout, Dodamma layout, Hebbal 
 and surrounding areas. (Changeover not arranged),confirmed by  Ravi prakash JE 9449864998.</t>
    </r>
  </si>
  <si>
    <t xml:space="preserve"> Ravi prakash JE 9449864998</t>
  </si>
  <si>
    <r>
      <t>16)66/11KV Mathikere MUSS F2 Feeder faulty
Affected Areas:C6:</t>
    </r>
    <r>
      <rPr>
        <sz val="32"/>
        <rFont val="Times New Roman"/>
        <family val="1"/>
      </rPr>
      <t>RKGarden, Sanjeevappa colony, LGHalli, Gowri apt and Anriya Apt and surrounding areas. (Changeover not arranged),confirmed by  Lokesh babu JE 9449844694.</t>
    </r>
  </si>
  <si>
    <t>15:10hrs to 16:45hrs.</t>
  </si>
  <si>
    <t xml:space="preserve"> Lokesh babu JE 9449844694</t>
  </si>
  <si>
    <r>
      <t>17)66/11KV Hoody MUSS F21 Feeder  tripped
Affected Areas:E7:</t>
    </r>
    <r>
      <rPr>
        <sz val="32"/>
        <rFont val="Times New Roman"/>
        <family val="1"/>
      </rPr>
      <t>Krishna Nagar,Chikka Devasandra,Vijaya Bank 8th cross,Ayyappa Nagar and surrounding areas. (Changeover not arranged),confirmed by  Ayub Khan JE 9449874345.</t>
    </r>
  </si>
  <si>
    <t>15:30hrs to 17:25hrs.</t>
  </si>
  <si>
    <t xml:space="preserve"> Ayub Khan JE 9449874345</t>
  </si>
  <si>
    <r>
      <t>18)66/11KV Vrushabhavathi MUSS F5 Feeder HT wire cut
Affected Areas:W6:</t>
    </r>
    <r>
      <rPr>
        <sz val="32"/>
        <rFont val="Times New Roman"/>
        <family val="1"/>
      </rPr>
      <t>Nayanadahalli  and surrounding areas. (Changeover not arranged),confirmed by  Sathish JE 9449870855.</t>
    </r>
  </si>
  <si>
    <t>15:40hrs to 17:00hrs.</t>
  </si>
  <si>
    <t xml:space="preserve"> Sathish JE 9449870855</t>
  </si>
  <si>
    <r>
      <t>19)66/11KV Banaswadi MUSS F17 Feeder 250KVA Transformer lead wire cut
Affected Areas:E8:</t>
    </r>
    <r>
      <rPr>
        <sz val="32"/>
        <rFont val="Times New Roman"/>
        <family val="1"/>
      </rPr>
      <t>RS Palya  and surrounding areas. (Changeover not arranged),confirmed by  Shivana Gowda JE  9449869348.</t>
    </r>
  </si>
  <si>
    <t>15:50hrs to 17:30hrs.</t>
  </si>
  <si>
    <t xml:space="preserve"> Shivana Gowda JE  9449869348</t>
  </si>
  <si>
    <r>
      <t>20)66/11KV Attur MUSS F9 Feeder faulty
Affected Areas:C7:</t>
    </r>
    <r>
      <rPr>
        <sz val="32"/>
        <rFont val="Times New Roman"/>
        <family val="1"/>
      </rPr>
      <t>Yelahanka town  and surrounding areas. (Changeover not arranged),confirmed by  Sathish Babu JE 9449864905.</t>
    </r>
  </si>
  <si>
    <t>16:00hrs to 17:30hrs.</t>
  </si>
  <si>
    <t xml:space="preserve"> Sathish Babu JE 9449864905</t>
  </si>
  <si>
    <r>
      <t>21)66/11KV Sahakara Nagar MUSS F22 Feeder HT UG Cable jointing work
Affected Areas:C8:</t>
    </r>
    <r>
      <rPr>
        <sz val="32"/>
        <rFont val="Times New Roman"/>
        <family val="1"/>
      </rPr>
      <t>Jakkur  and surrounding areas. (Changeover not arranged),confirmed by  Mahadevaiah JE  9449865343</t>
    </r>
  </si>
  <si>
    <t>16:05hrs to 17:45hrs.</t>
  </si>
  <si>
    <t xml:space="preserve"> Mahadevaiah JE  9449865343</t>
  </si>
  <si>
    <r>
      <t>22)66/11KV BMTC MUSS F9 Feeder 250KVA Transformer kept open due to LT wire cut
Affected Areas:S2:</t>
    </r>
    <r>
      <rPr>
        <sz val="32"/>
        <rFont val="Times New Roman"/>
        <family val="1"/>
      </rPr>
      <t>Vinayaka Nagar  and surrounding areas. (Changeover not arranged),confirmed by  Stanley Jones JE 9449840414.</t>
    </r>
  </si>
  <si>
    <t>16:15hrs to 17:10hrs.</t>
  </si>
  <si>
    <t xml:space="preserve"> Stanley Jones JE 9449840414</t>
  </si>
  <si>
    <r>
      <t>23)66/11KV Padmanabh Nagar MUSS F12 Feeder HT jump cut
Affected Areas:W8:</t>
    </r>
    <r>
      <rPr>
        <sz val="32"/>
        <rFont val="Times New Roman"/>
        <family val="1"/>
      </rPr>
      <t>Shastri Nagar  and surrounding areas. (Changeover not arranged),confirmed by JE Muniraj 9449870871.</t>
    </r>
  </si>
  <si>
    <t>16:20hrs to 17:10hrs.</t>
  </si>
  <si>
    <t>JE Muniraj 9449870871</t>
  </si>
  <si>
    <r>
      <t>24)66/11KV Banaswadi MUSS F12 Feeder HT UG Cable fault
Affected Areas:E8:</t>
    </r>
    <r>
      <rPr>
        <sz val="32"/>
        <rFont val="Times New Roman"/>
        <family val="1"/>
      </rPr>
      <t>Chikka Banaswadi, Veerabadra reddy layout, Jaijawan Nagar ,Diwan nursing home,Military Compound, Muniveeramma layout, Ayyappa Temple, 100ft road, Subbannapalya , RS aplaya, Kammanahalli mn road, ITC road, Venkateshblock, muneshwarablock, Uttam sagrroad
 and surrounding areas. (Changeover not arranged),confirmed by  Shivana Gowda JE  9449869348.</t>
    </r>
  </si>
  <si>
    <t>17:20hrs to 20:45hrs.</t>
  </si>
  <si>
    <r>
      <t>25)66/11KV Attur MUSS F9 Feeder 100KVA Transformer failure
Affected Areas:C7:</t>
    </r>
    <r>
      <rPr>
        <sz val="32"/>
        <rFont val="Times New Roman"/>
        <family val="1"/>
      </rPr>
      <t>Kanaka Nagar, Judicial layout and surrounding areas. (Changeover not arranged),confirmed by  Sathish Babu JE 9449864905.</t>
    </r>
  </si>
  <si>
    <t>17:30hrs to 20:15hrs.</t>
  </si>
  <si>
    <r>
      <t>26)66/11KV ITI MUSS F9 Feeder HT UG Cable fault
Affected Areas:E12:</t>
    </r>
    <r>
      <rPr>
        <sz val="32"/>
        <rFont val="Times New Roman"/>
        <family val="1"/>
      </rPr>
      <t>B Narayanapura  and surrounding areas. (Changeover not arranged),confirmed by  Srinath JE 9449810248.</t>
    </r>
  </si>
  <si>
    <t>18:10hrs to 20:30hrs.</t>
  </si>
  <si>
    <t xml:space="preserve"> Srinath JE 9449810248</t>
  </si>
  <si>
    <r>
      <t>27)66/11KV Remco MUSS F4 Feeder 250KVA Transformers lead wire cut
Affected Areas:W6:</t>
    </r>
    <r>
      <rPr>
        <sz val="32"/>
        <rFont val="Times New Roman"/>
        <family val="1"/>
      </rPr>
      <t>B R pura and surrounding areas. (Changeover not arranged),confirmed by Manjuntha JE 9449870852.</t>
    </r>
  </si>
  <si>
    <t>18:30hrs to 19:30hrs.</t>
  </si>
  <si>
    <t>Manjuntha JE 9449870852</t>
  </si>
  <si>
    <r>
      <t>28)66/11KV Nelamanagala MUSS F28 Feeder faulty
Affected Areas:NM1:</t>
    </r>
    <r>
      <rPr>
        <sz val="32"/>
        <rFont val="Times New Roman"/>
        <family val="1"/>
      </rPr>
      <t>Hosahalli palya, Islampura  and surrounding areas. (Changeover not arranged),confirmed by   Deepak AE 8277892552  .</t>
    </r>
  </si>
  <si>
    <t>18:50hrs to 20:10hrs.</t>
  </si>
  <si>
    <t xml:space="preserve">  Deepak AE 8277892552  </t>
  </si>
  <si>
    <r>
      <t>29)66/11KV Bagmane MUSS F11 Feeder faulty
Affected Areas:S17:</t>
    </r>
    <r>
      <rPr>
        <sz val="32"/>
        <rFont val="Times New Roman"/>
        <family val="1"/>
      </rPr>
      <t>Vgnan Nagar, Basava Nagar  and surrounding areas. (Changeover not arranged),confirmed by  Arvind Nayak AE 9449877000.</t>
    </r>
  </si>
  <si>
    <t>19:00hrs to 20:05hrs.</t>
  </si>
  <si>
    <t xml:space="preserve"> Arvind Nayak AE 9449877000</t>
  </si>
  <si>
    <r>
      <t>30)66/11KV Kempanahalli MUSS F6 Feeder faulty
Affected Areas:KU1:</t>
    </r>
    <r>
      <rPr>
        <sz val="32"/>
        <rFont val="Times New Roman"/>
        <family val="1"/>
      </rPr>
      <t>Ippadi, Sige palya, Kempanahalli and surrounding areas. (Changeover not arranged),confirmed by Raju AE 9481326480 .</t>
    </r>
  </si>
  <si>
    <t>19:10hrs to 21:10hrs.</t>
  </si>
  <si>
    <t xml:space="preserve">Raju AE 9481326480 </t>
  </si>
  <si>
    <t>19:15hrs to 20:55hrs.</t>
  </si>
  <si>
    <t xml:space="preserve"> Laxmikanthappa JE  9449844849</t>
  </si>
  <si>
    <r>
      <t>32)66/11KV L&amp;T South City MUSS F11 Feeder HT UG Cable damaged by Metro
Affected Areas:S12:</t>
    </r>
    <r>
      <rPr>
        <sz val="32"/>
        <rFont val="Times New Roman"/>
        <family val="1"/>
      </rPr>
      <t>Kothanure dinne, clasic archades, meenakshi layout, BK Circle and surrounding areas. (Changeover not arranged),confirmed by  Nagaraju M JE 9449810247.</t>
    </r>
  </si>
  <si>
    <t>19:20hrs to 20:45hrs.</t>
  </si>
  <si>
    <t xml:space="preserve"> Nagaraju M JE 9449810247</t>
  </si>
  <si>
    <r>
      <t>33)66/11KV Melekote MUSS F1 Feeder tripped
Affected Areas:TK2:</t>
    </r>
    <r>
      <rPr>
        <sz val="32"/>
        <rFont val="Times New Roman"/>
        <family val="1"/>
      </rPr>
      <t>Tumkur town , Sadashiva Nagar, Rajeev Gandhi Nagar, Banashankari and surrounding areas. (Changeover not arranged),confirmed by Nagaraj JE 9449844296.</t>
    </r>
  </si>
  <si>
    <t>19:30hrs to 20:50hrs.</t>
  </si>
  <si>
    <t>Nagaraj JE 9449844296</t>
  </si>
  <si>
    <t>19:45hrs to 21:50hrs.</t>
  </si>
  <si>
    <t xml:space="preserve"> Umashankar JE 9449864909</t>
  </si>
  <si>
    <r>
      <t>35)66/11KV Kanaswadi MUSS F9 Feeder faulty
Affected Areas:DB2:</t>
    </r>
    <r>
      <rPr>
        <sz val="32"/>
        <rFont val="Times New Roman"/>
        <family val="1"/>
      </rPr>
      <t>Kanaswadi and surrounding areas. (Changeover not arranged),confirmed by   Mani Nayak JE 
9449844777.</t>
    </r>
  </si>
  <si>
    <t>19:50hrs to 21:45hrs.</t>
  </si>
  <si>
    <t xml:space="preserve">  Mani Nayak JE 
9449844777</t>
  </si>
  <si>
    <r>
      <t>36)66/11KV Alur MUSS F6 Feeder faulty
Affected Areas:NM1:</t>
    </r>
    <r>
      <rPr>
        <sz val="32"/>
        <rFont val="Times New Roman"/>
        <family val="1"/>
      </rPr>
      <t>Domarhalli, Madanayakanahalli  and surrounding areas. (Changeover not arranged),confirmed by ae suresh 9483696600.</t>
    </r>
  </si>
  <si>
    <t>20:00hrs to 21:15hrs.</t>
  </si>
  <si>
    <t>ae suresh 9483696600</t>
  </si>
  <si>
    <t>20:30hrs to 21:35hrs.</t>
  </si>
  <si>
    <t>Sathish AE 9449871584</t>
  </si>
  <si>
    <r>
      <t>38)66/11KV Kadugodi MUSS F3 Feeder 250KVA Transformer faulty
Affected Areas:HK1:</t>
    </r>
    <r>
      <rPr>
        <sz val="32"/>
        <rFont val="Times New Roman"/>
        <family val="1"/>
      </rPr>
      <t>Samethanahalli  and surrounding areas. (Changeover not arranged),confirmed by Gangadhar AE 9449871175.</t>
    </r>
  </si>
  <si>
    <t>21:00hrs to 22:15hrs.</t>
  </si>
  <si>
    <t>Gangadhar AE 9449871175</t>
  </si>
  <si>
    <r>
      <t>39)66/11KV HAL MUSS F13 Feeder faulty
Affected Areas:S17:</t>
    </r>
    <r>
      <rPr>
        <sz val="32"/>
        <rFont val="Times New Roman"/>
        <family val="1"/>
      </rPr>
      <t>Prakesh Reddy layout , Pragathi layout, Doddanakundi and surrounding areas. (Changeover not arranged),confirmed by Sannappa JE 9449844715.</t>
    </r>
  </si>
  <si>
    <t>22:00hrs to 22:30hrs.</t>
  </si>
  <si>
    <t>Sannappa JE 9449844715</t>
  </si>
  <si>
    <r>
      <t>40)66/11KV Kadubeesanahalli MUSS F4 Feeder faulty
Affected Areas:S7:</t>
    </r>
    <r>
      <rPr>
        <sz val="32"/>
        <rFont val="Times New Roman"/>
        <family val="1"/>
      </rPr>
      <t>Munnekolal Village, Munnekolal, Venkateswara layout, Manjunatha layout, Shirdi Sai layout, Green Garden layout and surrounding areas. (Changeover not arranged),confirmed by Jayram Reddy JE 9449868159.</t>
    </r>
  </si>
  <si>
    <t>22:10hrs to 23:35hrs.</t>
  </si>
  <si>
    <t>Jayram Reddy JE 
9449868159</t>
  </si>
  <si>
    <r>
      <t>41)66/11KV SRS MUSS F31 Feeder faulty
Affected Areas:N7:</t>
    </r>
    <r>
      <rPr>
        <sz val="32"/>
        <rFont val="Times New Roman"/>
        <family val="1"/>
      </rPr>
      <t>Goraguntepalya and surrounding areas. (Changeover not arranged),confirmed by "Mahesh JE 
8277892528</t>
    </r>
  </si>
  <si>
    <t>23:00hrs to 00:40hrs.</t>
  </si>
  <si>
    <t xml:space="preserve"> Mahesh JE 
8277892528 </t>
  </si>
  <si>
    <t>Major Interruptions of Load Restriction by KPTCL (21-06-2020)</t>
  </si>
  <si>
    <t>13:30hrs to 14:48hrs.</t>
  </si>
  <si>
    <t>Raghupathi JE 9448462043</t>
  </si>
  <si>
    <t>13:38hrs to 15:15hrs.</t>
  </si>
  <si>
    <t>Mantesh JE   9448462041</t>
  </si>
  <si>
    <t>13:50hrs to 15:15hrs.</t>
  </si>
  <si>
    <t xml:space="preserve">Lakshmi JE 9448365138 </t>
  </si>
  <si>
    <r>
      <t>8)66/11KV ITI MUSS F4 Feeder GOS kept open due to Lorry hit the Transformer
Affected Areas:E10:</t>
    </r>
    <r>
      <rPr>
        <sz val="32"/>
        <rFont val="Times New Roman"/>
        <family val="1"/>
      </rPr>
      <t>Vijinapura, Jamia masjid road,Kasturi Nagar and surrounding areas. (Changeover not arranged),confirmed by Navaz AE 9449874265.</t>
    </r>
  </si>
  <si>
    <r>
      <t>31)66/11KV Divyasree MUSS F5 &amp; F6 Feeder line tripped due to rain
Affected Areas:S7:A</t>
    </r>
    <r>
      <rPr>
        <sz val="32"/>
        <rFont val="Times New Roman"/>
        <family val="1"/>
      </rPr>
      <t>ECS layout, Kundalahalli and surrounding areas. (Changeover not arranged),confirmed by  Laxmikanthappa JE  9449844849.</t>
    </r>
  </si>
  <si>
    <r>
      <t>34)66/11KV Rajanakunte MUSS F5 &amp; F8 Feeder tripped
Affected Areas:C7:</t>
    </r>
    <r>
      <rPr>
        <sz val="32"/>
        <rFont val="Times New Roman"/>
        <family val="1"/>
      </rPr>
      <t>Marasandra, Sriramanahalli, Nelakunte, Haniyur, Chellahalli, Karlapura Itgalpura, Arkeree, Byrapura, Budamanahalli, Dibbur, Kakolu, Sonnenahalli 
 and surrounding areas. (Changeover not arranged),confirmed by  Umashankar JE 9449864909.</t>
    </r>
  </si>
  <si>
    <r>
      <t>37)66/11KV Devanahalli MUSS F10  &amp; F17 Feeder faulty
Affected Areas:DH1:</t>
    </r>
    <r>
      <rPr>
        <sz val="32"/>
        <rFont val="Times New Roman"/>
        <family val="1"/>
      </rPr>
      <t>Devanahalli  and surrounding areas. (Changeover not arranged),confirmed by Sathish AE 9449871584.</t>
    </r>
  </si>
  <si>
    <r>
      <t>1)66/11KV BSK MUSS each Feeders 30 minutes load restriction due to over load.
Affected Areas:W1,W2,W6,S9 &amp; S15:</t>
    </r>
    <r>
      <rPr>
        <sz val="32"/>
        <rFont val="Times New Roman"/>
        <family val="1"/>
      </rPr>
      <t>Avalahalli, Kathriguppe, Shankarpura, Gandhibazar, New timber yard layout, BSK 2nd stage, Kathriguppe and surrounding areas. (Changeover not arranged),confirmed by Raghupathi JE 9448462043.</t>
    </r>
  </si>
  <si>
    <r>
      <t>2)66/11KV Subramanyapura MUSS each Feeders 30 minutes  load restriction due to Incoming 66/11KV line over load.
Affected Areas:S5, S12&amp; S18:</t>
    </r>
    <r>
      <rPr>
        <sz val="32"/>
        <rFont val="Times New Roman"/>
        <family val="1"/>
      </rPr>
      <t>Isro layout, Vasanthapura Chikkalasandra, PP layout, Talaghatta purra and surrounding areas. (Changeover not arranged),confirmed by Mantesh JE 9448462041.</t>
    </r>
  </si>
  <si>
    <r>
      <t>3)66/11KV ITI MUSS each Feeders 1 hour load restriction due to over load.
Affected Areas:E4,E7,E10 &amp; E11:</t>
    </r>
    <r>
      <rPr>
        <sz val="32"/>
        <rFont val="Times New Roman"/>
        <family val="1"/>
      </rPr>
      <t>K R Puram, R M Nagar, Akshay Nagar, Kaggadasapura,Ayyappa Nagar, Devasandra and Mahadevapura and surrounding areas. (Changeover not arranged),confirmed by Lakshmi JE 9448365138 .</t>
    </r>
  </si>
  <si>
    <t xml:space="preserve">NS12223823  </t>
  </si>
  <si>
    <t xml:space="preserve"> Reminded  to Suresh AAO 9449840846 and consumer details given said will check and revert back through consumer's trailing mail, awaiting for reply</t>
  </si>
  <si>
    <t>Solar rooftop bill amount not received for 6 months</t>
  </si>
  <si>
    <t>Bill Discrepancy and Excess Billing</t>
  </si>
  <si>
    <t>Meter reading not taken properly</t>
  </si>
  <si>
    <t xml:space="preserve">NS18518847 </t>
  </si>
  <si>
    <t>DCH1344791</t>
  </si>
  <si>
    <t>DE10448528</t>
  </si>
  <si>
    <t>DC09799710</t>
  </si>
  <si>
    <t xml:space="preserve">DNM1655269 </t>
  </si>
  <si>
    <t>Report given by S18 Subdivision AEE same as been forwarded to consumer</t>
  </si>
  <si>
    <t>Informed to AAO Srinivas
9449865148</t>
  </si>
  <si>
    <t>try to inform AAO 9902325688 is not respinding to calls</t>
  </si>
  <si>
    <t>Email sent to AAO awaiting for reply</t>
  </si>
  <si>
    <t>RAMANAGARA</t>
  </si>
  <si>
    <r>
      <t>1)66/11KV Melekote MUSS Emergency Maintenance (Power Transformer structure painting work).
Affected Areas:TK1,TK2 &amp;TK3:</t>
    </r>
    <r>
      <rPr>
        <sz val="32"/>
        <rFont val="Times New Roman"/>
        <family val="1"/>
      </rPr>
      <t>Basaveshwar layout, Vidya Nagar,Upparahalli,maralur dinne,melekote village,Saraswathipura,Tumkur South, Bellavi, Saraswathipura,Tumkur South, Bellavi, Central Section, North Section Central Section, North Section  and surrounding areas. (Changeover not arranged),confirmed by Manjula JE   9480813785.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</si>
</sst>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h:mm;@"/>
    <numFmt numFmtId="166" formatCode="[h]:mm"/>
    <numFmt numFmtId="167" formatCode="[hh]:mm"/>
  </numFmts>
  <fonts count="134"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48"/>
      <color rgb="FF000000"/>
      <name val="Times New Roman"/>
      <family val="1"/>
    </font>
    <font>
      <b/>
      <sz val="48"/>
      <color rgb="FF000000"/>
      <name val="Times New Roman"/>
      <family val="1"/>
    </font>
    <font>
      <b/>
      <sz val="150"/>
      <color theme="1"/>
      <name val="Times New Roman"/>
      <family val="1"/>
    </font>
    <font>
      <sz val="14"/>
      <name val="Times New Roman"/>
      <family val="1"/>
    </font>
    <font>
      <sz val="24"/>
      <name val="Times New Roman"/>
      <family val="1"/>
    </font>
    <font>
      <b/>
      <sz val="14"/>
      <name val="Times New Roman"/>
      <family val="1"/>
    </font>
    <font>
      <b/>
      <sz val="48"/>
      <name val="Times New Roman"/>
      <family val="1"/>
    </font>
    <font>
      <b/>
      <sz val="13.5"/>
      <name val="Times New Roman"/>
      <family val="1"/>
    </font>
    <font>
      <b/>
      <sz val="32"/>
      <name val="Times New Roman"/>
      <family val="1"/>
    </font>
    <font>
      <b/>
      <sz val="72"/>
      <color theme="1"/>
      <name val="Times New Roman"/>
      <family val="1"/>
    </font>
    <font>
      <sz val="32"/>
      <name val="Times New Roman"/>
      <family val="1"/>
    </font>
    <font>
      <b/>
      <sz val="28"/>
      <name val="Times New Roman"/>
      <family val="1"/>
    </font>
    <font>
      <sz val="22"/>
      <color theme="1"/>
      <name val="Calibri"/>
      <family val="2"/>
      <scheme val="minor"/>
    </font>
    <font>
      <b/>
      <sz val="36"/>
      <color theme="1"/>
      <name val="Times New Roman"/>
      <family val="1"/>
    </font>
    <font>
      <sz val="130"/>
      <color theme="1"/>
      <name val="Times New Roman"/>
      <family val="1"/>
    </font>
    <font>
      <b/>
      <sz val="50"/>
      <name val="Times New Roman"/>
      <family val="1"/>
    </font>
    <font>
      <b/>
      <sz val="32"/>
      <color theme="1"/>
      <name val="Times New Roman"/>
      <family val="1"/>
    </font>
    <font>
      <sz val="86"/>
      <color theme="1"/>
      <name val="Times New Roman"/>
      <family val="1"/>
    </font>
    <font>
      <b/>
      <sz val="24"/>
      <name val="Times New Roman"/>
      <family val="1"/>
    </font>
    <font>
      <b/>
      <sz val="20"/>
      <name val="Times New Roman"/>
      <family val="1"/>
    </font>
    <font>
      <b/>
      <sz val="26"/>
      <name val="Times New Roman"/>
      <family val="1"/>
    </font>
    <font>
      <b/>
      <sz val="72"/>
      <name val="Times New Roman"/>
      <family val="1"/>
    </font>
    <font>
      <b/>
      <sz val="40"/>
      <color theme="1"/>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376">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1"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8" fillId="2" borderId="0" xfId="0" applyFont="1" applyFill="1" applyBorder="1" applyProtection="1">
      <protection locked="0"/>
    </xf>
    <xf numFmtId="0" fontId="80" fillId="2" borderId="0" xfId="0" quotePrefix="1" applyFont="1" applyFill="1" applyAlignment="1" applyProtection="1">
      <alignment horizontal="left" vertical="center"/>
      <protection locked="0"/>
    </xf>
    <xf numFmtId="0" fontId="80"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2" fillId="0" borderId="0" xfId="0" quotePrefix="1" applyFont="1" applyFill="1" applyBorder="1" applyAlignment="1" applyProtection="1">
      <alignment horizontal="center" vertical="center" wrapText="1"/>
      <protection locked="0"/>
    </xf>
    <xf numFmtId="0" fontId="83" fillId="2" borderId="0" xfId="0" applyFont="1" applyFill="1" applyBorder="1"/>
    <xf numFmtId="0" fontId="84" fillId="0" borderId="0" xfId="0" applyFont="1" applyFill="1" applyBorder="1" applyAlignment="1" applyProtection="1">
      <alignment horizontal="center" vertical="center" wrapText="1"/>
      <protection locked="0"/>
    </xf>
    <xf numFmtId="0" fontId="85"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6" fillId="2" borderId="0" xfId="0" applyFont="1" applyFill="1" applyBorder="1" applyAlignment="1" applyProtection="1">
      <alignment horizontal="center" vertical="center" wrapText="1"/>
      <protection locked="0"/>
    </xf>
    <xf numFmtId="0" fontId="87"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8"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0"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1"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3" fillId="2" borderId="0" xfId="0" applyFont="1" applyFill="1" applyProtection="1">
      <protection locked="0"/>
    </xf>
    <xf numFmtId="0" fontId="94" fillId="2" borderId="0" xfId="0" applyFont="1" applyFill="1" applyBorder="1" applyAlignment="1" applyProtection="1">
      <alignment vertical="center" wrapText="1"/>
      <protection locked="0"/>
    </xf>
    <xf numFmtId="0" fontId="95" fillId="2" borderId="0" xfId="0" applyFont="1" applyFill="1" applyBorder="1" applyAlignment="1" applyProtection="1">
      <alignment vertical="center" wrapText="1"/>
      <protection locked="0"/>
    </xf>
    <xf numFmtId="0" fontId="7" fillId="2" borderId="0" xfId="0" applyFont="1" applyFill="1" applyProtection="1">
      <protection locked="0"/>
    </xf>
    <xf numFmtId="0" fontId="98"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0"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2"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7"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4" fillId="2" borderId="12" xfId="0" applyFont="1" applyFill="1" applyBorder="1" applyAlignment="1">
      <alignment horizontal="center" vertical="center" wrapText="1" readingOrder="1"/>
    </xf>
    <xf numFmtId="0" fontId="74" fillId="2" borderId="28" xfId="0" applyFont="1" applyFill="1" applyBorder="1" applyAlignment="1">
      <alignment horizontal="center" vertical="center" wrapText="1"/>
    </xf>
    <xf numFmtId="0" fontId="74" fillId="2" borderId="30" xfId="0" applyFont="1" applyFill="1" applyBorder="1" applyAlignment="1">
      <alignment horizontal="center" vertical="center" wrapText="1" readingOrder="1"/>
    </xf>
    <xf numFmtId="0" fontId="74" fillId="2" borderId="31" xfId="0" applyFont="1" applyFill="1" applyBorder="1" applyAlignment="1">
      <alignment horizontal="center" vertical="center" wrapText="1" readingOrder="1"/>
    </xf>
    <xf numFmtId="0" fontId="15" fillId="0" borderId="0" xfId="0" applyFont="1" applyFill="1" applyBorder="1"/>
    <xf numFmtId="0" fontId="103"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4" fillId="0" borderId="0" xfId="0" applyFont="1" applyFill="1" applyBorder="1"/>
    <xf numFmtId="0" fontId="104" fillId="0" borderId="0" xfId="0" applyFont="1" applyFill="1"/>
    <xf numFmtId="0" fontId="14" fillId="0" borderId="0" xfId="0" applyNumberFormat="1" applyFont="1" applyFill="1" applyBorder="1" applyAlignment="1">
      <alignment horizontal="center"/>
    </xf>
    <xf numFmtId="0" fontId="106"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4"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10" fillId="2" borderId="0" xfId="0" applyFont="1" applyFill="1" applyProtection="1">
      <protection locked="0"/>
    </xf>
    <xf numFmtId="0" fontId="90" fillId="2" borderId="1" xfId="0" quotePrefix="1" applyFont="1" applyFill="1" applyBorder="1" applyAlignment="1">
      <alignment horizontal="center" vertical="center" wrapText="1"/>
    </xf>
    <xf numFmtId="0" fontId="9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1" fillId="2" borderId="1" xfId="0" quotePrefix="1" applyFont="1" applyFill="1" applyBorder="1" applyAlignment="1">
      <alignment horizontal="center" vertical="center" wrapText="1"/>
    </xf>
    <xf numFmtId="0" fontId="112"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5"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68" fillId="2" borderId="1" xfId="0" applyNumberFormat="1" applyFont="1" applyFill="1" applyBorder="1" applyAlignment="1">
      <alignment horizontal="center" vertical="center" wrapText="1"/>
    </xf>
    <xf numFmtId="0" fontId="98" fillId="2" borderId="28" xfId="0" applyFont="1" applyFill="1" applyBorder="1" applyAlignment="1" applyProtection="1">
      <alignment horizontal="center" vertical="center" wrapText="1"/>
      <protection locked="0"/>
    </xf>
    <xf numFmtId="0" fontId="98"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20" fontId="0" fillId="2" borderId="0" xfId="0" applyNumberFormat="1" applyFill="1" applyBorder="1" applyAlignment="1">
      <alignment horizontal="center"/>
    </xf>
    <xf numFmtId="20"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3" fillId="2" borderId="1" xfId="1" applyFont="1" applyFill="1" applyBorder="1" applyAlignment="1">
      <alignment horizontal="left" vertical="center"/>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1"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114" fillId="0" borderId="0" xfId="3" applyFont="1" applyFill="1" applyAlignment="1">
      <alignment horizontal="center" wrapText="1"/>
    </xf>
    <xf numFmtId="0" fontId="114" fillId="0" borderId="0" xfId="3" applyFont="1" applyFill="1" applyAlignment="1">
      <alignment wrapText="1"/>
    </xf>
    <xf numFmtId="0" fontId="114" fillId="0" borderId="0" xfId="3" applyFont="1" applyFill="1" applyAlignment="1">
      <alignment horizontal="center" vertical="center" wrapText="1"/>
    </xf>
    <xf numFmtId="0" fontId="115" fillId="0" borderId="0" xfId="3" applyFont="1" applyFill="1" applyAlignment="1">
      <alignment horizontal="left" vertical="center" wrapText="1"/>
    </xf>
    <xf numFmtId="0" fontId="116" fillId="0" borderId="0" xfId="3" applyFont="1" applyFill="1" applyAlignment="1">
      <alignment wrapText="1"/>
    </xf>
    <xf numFmtId="0" fontId="89" fillId="0" borderId="0" xfId="3" applyFont="1" applyFill="1" applyAlignment="1">
      <alignment wrapText="1"/>
    </xf>
    <xf numFmtId="0" fontId="118" fillId="0" borderId="0" xfId="3" applyFont="1" applyFill="1" applyAlignment="1">
      <alignment wrapText="1"/>
    </xf>
    <xf numFmtId="0" fontId="119" fillId="0" borderId="0" xfId="3" applyFont="1" applyFill="1" applyAlignment="1">
      <alignment wrapText="1"/>
    </xf>
    <xf numFmtId="0" fontId="120" fillId="2" borderId="1" xfId="0" applyFont="1" applyFill="1" applyBorder="1" applyAlignment="1" applyProtection="1">
      <alignment horizontal="center" vertical="center"/>
      <protection locked="0"/>
    </xf>
    <xf numFmtId="167" fontId="114" fillId="0" borderId="0" xfId="3" applyNumberFormat="1" applyFont="1" applyFill="1" applyAlignment="1">
      <alignment horizontal="center" vertical="center" wrapText="1"/>
    </xf>
    <xf numFmtId="1" fontId="114" fillId="0" borderId="0" xfId="3" applyNumberFormat="1" applyFont="1" applyFill="1" applyAlignment="1">
      <alignment horizontal="center" vertical="center" wrapText="1"/>
    </xf>
    <xf numFmtId="20" fontId="114" fillId="0" borderId="0" xfId="3" applyNumberFormat="1" applyFont="1" applyFill="1" applyAlignment="1">
      <alignment horizontal="center" vertical="center" wrapText="1"/>
    </xf>
    <xf numFmtId="46" fontId="114" fillId="0" borderId="0" xfId="3" applyNumberFormat="1" applyFont="1" applyFill="1" applyAlignment="1">
      <alignment horizontal="center" vertical="center" wrapText="1"/>
    </xf>
    <xf numFmtId="0" fontId="5" fillId="0" borderId="0" xfId="4" applyFont="1" applyFill="1" applyProtection="1">
      <protection locked="0"/>
    </xf>
    <xf numFmtId="0" fontId="5" fillId="0" borderId="0" xfId="4" applyFont="1" applyFill="1" applyAlignment="1" applyProtection="1">
      <alignment horizontal="center"/>
      <protection locked="0"/>
    </xf>
    <xf numFmtId="0" fontId="123" fillId="0" borderId="0" xfId="4" applyFont="1" applyFill="1" applyProtection="1">
      <protection locked="0"/>
    </xf>
    <xf numFmtId="0" fontId="9" fillId="2" borderId="1" xfId="0" applyFont="1" applyFill="1" applyBorder="1" applyAlignment="1" applyProtection="1">
      <alignment horizontal="center" vertical="center" wrapText="1"/>
      <protection locked="0"/>
    </xf>
    <xf numFmtId="0" fontId="6" fillId="0" borderId="32" xfId="4" applyFont="1" applyFill="1" applyBorder="1" applyAlignment="1" applyProtection="1">
      <alignment vertical="center" wrapText="1"/>
      <protection locked="0"/>
    </xf>
    <xf numFmtId="0" fontId="6" fillId="0" borderId="0" xfId="4" applyFont="1" applyFill="1" applyBorder="1" applyAlignment="1" applyProtection="1">
      <alignment vertical="center" wrapText="1"/>
      <protection locked="0"/>
    </xf>
    <xf numFmtId="0" fontId="6" fillId="0" borderId="0" xfId="4" applyFont="1" applyFill="1" applyBorder="1" applyAlignment="1" applyProtection="1">
      <alignment horizontal="center" vertical="center" wrapText="1"/>
      <protection locked="0"/>
    </xf>
    <xf numFmtId="0" fontId="123" fillId="0" borderId="0" xfId="4" applyFont="1" applyFill="1" applyBorder="1" applyProtection="1">
      <protection locked="0"/>
    </xf>
    <xf numFmtId="1" fontId="128" fillId="2" borderId="1" xfId="0" applyNumberFormat="1" applyFont="1" applyFill="1" applyBorder="1" applyAlignment="1">
      <alignment horizontal="center" vertical="center" wrapText="1"/>
    </xf>
    <xf numFmtId="0" fontId="128" fillId="2" borderId="1" xfId="0" applyFont="1" applyFill="1" applyBorder="1" applyAlignment="1">
      <alignment horizontal="center" vertical="center" wrapText="1"/>
    </xf>
    <xf numFmtId="14" fontId="128" fillId="2" borderId="1" xfId="0" applyNumberFormat="1" applyFont="1" applyFill="1" applyBorder="1" applyAlignment="1">
      <alignment horizontal="center" vertical="center" wrapText="1"/>
    </xf>
    <xf numFmtId="20" fontId="128" fillId="2" borderId="1" xfId="0" applyNumberFormat="1" applyFont="1" applyFill="1" applyBorder="1" applyAlignment="1">
      <alignment horizontal="center" vertical="center" wrapText="1"/>
    </xf>
    <xf numFmtId="0" fontId="128" fillId="2" borderId="1" xfId="0" applyFont="1" applyFill="1" applyBorder="1" applyAlignment="1">
      <alignment horizontal="left" vertical="center" wrapText="1"/>
    </xf>
    <xf numFmtId="0" fontId="129" fillId="0" borderId="0" xfId="3" applyFont="1" applyFill="1" applyAlignment="1">
      <alignment wrapText="1"/>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104" fillId="0" borderId="1" xfId="0" applyFont="1" applyFill="1" applyBorder="1" applyAlignment="1">
      <alignment horizontal="center" vertical="center"/>
    </xf>
    <xf numFmtId="0" fontId="130" fillId="0" borderId="39" xfId="3" applyFont="1" applyFill="1" applyBorder="1" applyAlignment="1">
      <alignment horizontal="center" vertical="center" wrapText="1"/>
    </xf>
    <xf numFmtId="165" fontId="130" fillId="0" borderId="39" xfId="3" applyNumberFormat="1" applyFont="1" applyFill="1" applyBorder="1" applyAlignment="1">
      <alignment horizontal="center" vertical="center" wrapText="1"/>
    </xf>
    <xf numFmtId="0" fontId="129" fillId="0" borderId="39" xfId="3" applyFont="1" applyFill="1" applyBorder="1" applyAlignment="1">
      <alignment horizontal="center" vertical="center" wrapText="1"/>
    </xf>
    <xf numFmtId="1" fontId="119" fillId="0" borderId="39" xfId="3" quotePrefix="1" applyNumberFormat="1" applyFont="1" applyFill="1" applyBorder="1" applyAlignment="1">
      <alignment horizontal="left" vertical="center" wrapText="1"/>
    </xf>
    <xf numFmtId="0" fontId="119" fillId="0" borderId="39" xfId="3" applyFont="1" applyFill="1" applyBorder="1" applyAlignment="1">
      <alignment horizontal="center" vertical="center" wrapText="1"/>
    </xf>
    <xf numFmtId="20" fontId="119" fillId="0" borderId="39" xfId="3" applyNumberFormat="1" applyFont="1" applyFill="1" applyBorder="1" applyAlignment="1">
      <alignment horizontal="center" vertical="center" wrapText="1"/>
    </xf>
    <xf numFmtId="1" fontId="119" fillId="0" borderId="39" xfId="3" applyNumberFormat="1" applyFont="1" applyFill="1" applyBorder="1" applyAlignment="1">
      <alignment horizontal="center" vertical="center" wrapText="1"/>
    </xf>
    <xf numFmtId="0" fontId="131" fillId="0" borderId="39" xfId="3" applyFont="1" applyFill="1" applyBorder="1" applyAlignment="1">
      <alignment horizontal="center" vertical="center" wrapText="1"/>
    </xf>
    <xf numFmtId="0" fontId="132" fillId="0" borderId="38" xfId="3" applyFont="1" applyFill="1" applyBorder="1" applyAlignment="1">
      <alignment horizontal="center" vertical="center" textRotation="255" wrapText="1"/>
    </xf>
    <xf numFmtId="1" fontId="119" fillId="0" borderId="39" xfId="3" quotePrefix="1" applyNumberFormat="1" applyFont="1" applyFill="1" applyBorder="1" applyAlignment="1">
      <alignment horizontal="center" vertical="center" wrapText="1"/>
    </xf>
    <xf numFmtId="0" fontId="119" fillId="0" borderId="39" xfId="3" applyFont="1" applyFill="1" applyBorder="1" applyAlignment="1">
      <alignment horizontal="left" vertical="center" wrapText="1"/>
    </xf>
    <xf numFmtId="0" fontId="122" fillId="0" borderId="39" xfId="3" applyFont="1" applyFill="1" applyBorder="1" applyAlignment="1">
      <alignment horizontal="center" vertical="center" wrapText="1"/>
    </xf>
    <xf numFmtId="0" fontId="119" fillId="0" borderId="39" xfId="3" quotePrefix="1" applyFont="1" applyFill="1" applyBorder="1" applyAlignment="1">
      <alignment horizontal="center" vertical="center" wrapText="1"/>
    </xf>
    <xf numFmtId="166" fontId="119" fillId="0" borderId="39" xfId="3" applyNumberFormat="1" applyFont="1" applyFill="1" applyBorder="1" applyAlignment="1">
      <alignment horizontal="center" vertical="center" wrapText="1"/>
    </xf>
    <xf numFmtId="0" fontId="6" fillId="0" borderId="36" xfId="4" quotePrefix="1" applyFont="1" applyFill="1" applyBorder="1" applyAlignment="1" applyProtection="1">
      <alignment horizontal="center" vertical="center" wrapText="1"/>
      <protection locked="0"/>
    </xf>
    <xf numFmtId="0" fontId="6" fillId="0" borderId="39" xfId="4" applyFont="1" applyFill="1" applyBorder="1" applyAlignment="1" applyProtection="1">
      <alignment horizontal="center" vertical="center" wrapText="1"/>
      <protection locked="0"/>
    </xf>
    <xf numFmtId="0" fontId="119" fillId="2" borderId="39" xfId="7" applyFont="1" applyFill="1" applyBorder="1" applyAlignment="1" applyProtection="1">
      <alignment horizontal="left" vertical="center" wrapText="1"/>
      <protection locked="0"/>
    </xf>
    <xf numFmtId="0" fontId="119" fillId="2" borderId="39" xfId="7" applyFont="1" applyFill="1" applyBorder="1" applyAlignment="1" applyProtection="1">
      <alignment horizontal="center" vertical="center" wrapText="1"/>
      <protection locked="0"/>
    </xf>
    <xf numFmtId="20" fontId="127" fillId="2" borderId="39" xfId="4" applyNumberFormat="1" applyFont="1" applyFill="1" applyBorder="1" applyAlignment="1" applyProtection="1">
      <alignment horizontal="center" vertical="center" wrapText="1"/>
      <protection locked="0"/>
    </xf>
    <xf numFmtId="0" fontId="6" fillId="0" borderId="39" xfId="4" quotePrefix="1" applyFont="1" applyFill="1" applyBorder="1" applyAlignment="1" applyProtection="1">
      <alignment horizontal="center" vertical="center" wrapText="1"/>
      <protection locked="0"/>
    </xf>
    <xf numFmtId="1" fontId="133" fillId="2" borderId="39" xfId="4" quotePrefix="1" applyNumberFormat="1" applyFont="1" applyFill="1" applyBorder="1" applyAlignment="1">
      <alignment horizontal="center" vertical="center" wrapText="1"/>
    </xf>
    <xf numFmtId="1" fontId="133" fillId="2" borderId="36" xfId="4" quotePrefix="1" applyNumberFormat="1" applyFont="1" applyFill="1" applyBorder="1" applyAlignment="1">
      <alignment horizontal="center" vertical="center" wrapText="1"/>
    </xf>
    <xf numFmtId="20" fontId="133" fillId="0" borderId="41" xfId="4" quotePrefix="1" applyNumberFormat="1" applyFont="1" applyFill="1" applyBorder="1" applyAlignment="1" applyProtection="1">
      <alignment horizontal="center" vertical="center" wrapText="1"/>
      <protection locked="0"/>
    </xf>
    <xf numFmtId="20" fontId="123" fillId="0" borderId="0" xfId="4" applyNumberFormat="1" applyFont="1" applyFill="1" applyProtection="1">
      <protection locked="0"/>
    </xf>
    <xf numFmtId="0" fontId="3" fillId="2" borderId="1" xfId="1" applyFont="1" applyFill="1" applyBorder="1" applyAlignment="1">
      <alignment horizontal="left" vertic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 xfId="1" applyFont="1" applyFill="1" applyBorder="1" applyAlignment="1">
      <alignment horizontal="left" vertical="center"/>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5" fillId="2" borderId="1" xfId="0" applyFont="1" applyFill="1" applyBorder="1" applyAlignment="1">
      <alignment vertical="center"/>
    </xf>
    <xf numFmtId="0" fontId="7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99" fillId="2" borderId="29" xfId="0" applyFont="1" applyFill="1" applyBorder="1" applyAlignment="1" applyProtection="1">
      <alignment horizontal="center" vertical="center"/>
      <protection locked="0"/>
    </xf>
    <xf numFmtId="0" fontId="99" fillId="2" borderId="30" xfId="0" applyFont="1" applyFill="1" applyBorder="1" applyAlignment="1" applyProtection="1">
      <alignment horizontal="center" vertical="center"/>
      <protection locked="0"/>
    </xf>
    <xf numFmtId="0" fontId="96" fillId="2" borderId="24"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6"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17" fillId="0" borderId="33" xfId="3" applyFont="1" applyFill="1" applyBorder="1" applyAlignment="1">
      <alignment horizontal="center" vertical="center" wrapText="1"/>
    </xf>
    <xf numFmtId="0" fontId="117" fillId="0" borderId="11" xfId="3" applyFont="1" applyFill="1" applyBorder="1" applyAlignment="1">
      <alignment horizontal="center" vertical="center" wrapText="1"/>
    </xf>
    <xf numFmtId="0" fontId="117" fillId="0" borderId="34" xfId="3" applyFont="1" applyFill="1" applyBorder="1" applyAlignment="1">
      <alignment horizontal="center" vertical="center" wrapText="1"/>
    </xf>
    <xf numFmtId="0" fontId="117" fillId="0" borderId="35" xfId="3" applyFont="1" applyFill="1" applyBorder="1" applyAlignment="1">
      <alignment horizontal="center" vertical="center" wrapText="1"/>
    </xf>
    <xf numFmtId="0" fontId="117" fillId="0" borderId="36" xfId="3" applyFont="1" applyFill="1" applyBorder="1" applyAlignment="1">
      <alignment horizontal="center" vertical="center" wrapText="1"/>
    </xf>
    <xf numFmtId="0" fontId="117" fillId="0" borderId="37" xfId="3" applyFont="1" applyFill="1" applyBorder="1" applyAlignment="1">
      <alignment horizontal="center" vertical="center" wrapText="1"/>
    </xf>
    <xf numFmtId="0" fontId="117" fillId="0" borderId="38" xfId="3" applyFont="1" applyFill="1" applyBorder="1" applyAlignment="1">
      <alignment horizontal="center" vertical="center" textRotation="255" wrapText="1"/>
    </xf>
    <xf numFmtId="0" fontId="117" fillId="0" borderId="40" xfId="3" applyFont="1" applyFill="1" applyBorder="1" applyAlignment="1">
      <alignment horizontal="center" vertical="center" textRotation="255" wrapText="1"/>
    </xf>
    <xf numFmtId="0" fontId="126" fillId="0" borderId="38" xfId="3" applyFont="1" applyFill="1" applyBorder="1" applyAlignment="1">
      <alignment horizontal="center" vertical="center" textRotation="255" wrapText="1"/>
    </xf>
    <xf numFmtId="0" fontId="126" fillId="0" borderId="40" xfId="3" applyFont="1" applyFill="1" applyBorder="1" applyAlignment="1">
      <alignment horizontal="center" vertical="center" textRotation="255" wrapText="1"/>
    </xf>
    <xf numFmtId="0" fontId="124" fillId="0" borderId="24" xfId="4" applyFont="1" applyFill="1" applyBorder="1" applyAlignment="1" applyProtection="1">
      <alignment horizontal="center" vertical="center" wrapText="1"/>
      <protection locked="0"/>
    </xf>
    <xf numFmtId="0" fontId="124" fillId="0" borderId="25" xfId="4" applyFont="1" applyFill="1" applyBorder="1" applyAlignment="1" applyProtection="1">
      <alignment horizontal="center" vertical="center" wrapText="1"/>
      <protection locked="0"/>
    </xf>
    <xf numFmtId="0" fontId="124" fillId="0" borderId="27" xfId="4" applyFont="1" applyFill="1" applyBorder="1" applyAlignment="1" applyProtection="1">
      <alignment horizontal="center" vertical="center" wrapText="1"/>
      <protection locked="0"/>
    </xf>
    <xf numFmtId="0" fontId="124" fillId="0" borderId="1" xfId="4" applyFont="1" applyFill="1" applyBorder="1" applyAlignment="1" applyProtection="1">
      <alignment horizontal="center" vertical="center" wrapText="1"/>
      <protection locked="0"/>
    </xf>
    <xf numFmtId="0" fontId="6" fillId="0" borderId="32" xfId="4" applyFont="1" applyFill="1" applyBorder="1" applyAlignment="1" applyProtection="1">
      <alignment horizontal="left" vertical="center" wrapText="1"/>
      <protection locked="0"/>
    </xf>
    <xf numFmtId="0" fontId="6" fillId="0" borderId="0" xfId="4" applyFont="1" applyFill="1" applyBorder="1" applyAlignment="1" applyProtection="1">
      <alignment horizontal="left" vertical="center" wrapText="1"/>
      <protection locked="0"/>
    </xf>
    <xf numFmtId="0" fontId="124" fillId="0" borderId="34" xfId="4" applyFont="1" applyFill="1" applyBorder="1" applyAlignment="1" applyProtection="1">
      <alignment horizontal="center" vertical="center"/>
      <protection locked="0"/>
    </xf>
    <xf numFmtId="0" fontId="124" fillId="0" borderId="35" xfId="4" applyFont="1" applyFill="1" applyBorder="1" applyAlignment="1" applyProtection="1">
      <alignment horizontal="center" vertical="center"/>
      <protection locked="0"/>
    </xf>
    <xf numFmtId="0" fontId="3" fillId="0" borderId="38" xfId="4" quotePrefix="1" applyFont="1" applyFill="1" applyBorder="1" applyAlignment="1" applyProtection="1">
      <alignment horizontal="center" vertical="center" textRotation="255" wrapText="1"/>
      <protection locked="0"/>
    </xf>
    <xf numFmtId="0" fontId="3" fillId="0" borderId="40" xfId="4" quotePrefix="1" applyFont="1" applyFill="1" applyBorder="1" applyAlignment="1" applyProtection="1">
      <alignment horizontal="center" vertical="center" textRotation="255" wrapText="1"/>
      <protection locked="0"/>
    </xf>
    <xf numFmtId="0" fontId="125" fillId="2" borderId="16" xfId="0" applyFont="1" applyFill="1" applyBorder="1" applyAlignment="1" applyProtection="1">
      <alignment horizontal="left" vertical="center" wrapText="1"/>
      <protection locked="0"/>
    </xf>
    <xf numFmtId="0" fontId="125" fillId="2" borderId="15" xfId="0" applyFont="1" applyFill="1" applyBorder="1" applyAlignment="1" applyProtection="1">
      <alignment horizontal="left" vertical="center" wrapText="1"/>
      <protection locked="0"/>
    </xf>
    <xf numFmtId="0" fontId="125" fillId="2" borderId="17" xfId="0" applyFont="1" applyFill="1" applyBorder="1" applyAlignment="1" applyProtection="1">
      <alignment horizontal="left" vertical="center" wrapText="1"/>
      <protection locked="0"/>
    </xf>
    <xf numFmtId="0" fontId="125" fillId="2" borderId="18" xfId="0" applyFont="1" applyFill="1" applyBorder="1" applyAlignment="1" applyProtection="1">
      <alignment horizontal="left" vertical="center" wrapText="1"/>
      <protection locked="0"/>
    </xf>
    <xf numFmtId="0" fontId="125" fillId="2" borderId="0" xfId="0" applyFont="1" applyFill="1" applyBorder="1" applyAlignment="1" applyProtection="1">
      <alignment horizontal="left" vertical="center" wrapText="1"/>
      <protection locked="0"/>
    </xf>
    <xf numFmtId="0" fontId="125" fillId="2" borderId="19" xfId="0" applyFont="1" applyFill="1" applyBorder="1" applyAlignment="1" applyProtection="1">
      <alignment horizontal="left" vertical="center" wrapText="1"/>
      <protection locked="0"/>
    </xf>
    <xf numFmtId="0" fontId="125" fillId="2" borderId="20" xfId="0" applyFont="1" applyFill="1" applyBorder="1" applyAlignment="1" applyProtection="1">
      <alignment horizontal="left" vertical="center" wrapText="1"/>
      <protection locked="0"/>
    </xf>
    <xf numFmtId="0" fontId="125" fillId="2" borderId="21" xfId="0" applyFont="1" applyFill="1" applyBorder="1" applyAlignment="1" applyProtection="1">
      <alignment horizontal="left" vertical="center" wrapText="1"/>
      <protection locked="0"/>
    </xf>
    <xf numFmtId="0" fontId="125" fillId="2" borderId="2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9" fillId="2" borderId="1" xfId="0" quotePrefix="1"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 fillId="2" borderId="1" xfId="13" applyFont="1" applyFill="1" applyBorder="1" applyAlignment="1">
      <alignment horizontal="left" vertical="center" wrapText="1"/>
    </xf>
    <xf numFmtId="0" fontId="101"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2" fillId="2" borderId="1" xfId="0" applyFont="1" applyFill="1" applyBorder="1" applyAlignment="1">
      <alignment horizontal="center" vertical="center"/>
    </xf>
    <xf numFmtId="0" fontId="73" fillId="2" borderId="29" xfId="0" applyFont="1" applyFill="1" applyBorder="1" applyAlignment="1">
      <alignment horizontal="center" vertical="center" wrapText="1" readingOrder="1"/>
    </xf>
    <xf numFmtId="0" fontId="73" fillId="2" borderId="30"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6" fillId="2" borderId="27"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76" fillId="2" borderId="28"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71" fillId="2" borderId="1" xfId="0" applyFont="1" applyFill="1" applyBorder="1" applyAlignment="1">
      <alignment horizontal="center" vertical="center" wrapText="1" readingOrder="1"/>
    </xf>
    <xf numFmtId="0" fontId="73" fillId="2" borderId="1" xfId="0" applyFont="1" applyFill="1" applyBorder="1" applyAlignment="1">
      <alignment horizontal="center" vertical="center" wrapText="1" readingOrder="1"/>
    </xf>
    <xf numFmtId="0" fontId="71" fillId="2" borderId="1" xfId="0" applyFont="1" applyFill="1" applyBorder="1" applyAlignment="1">
      <alignment horizontal="left" vertical="center" wrapText="1" readingOrder="1"/>
    </xf>
    <xf numFmtId="0" fontId="71" fillId="2" borderId="1" xfId="0" applyFont="1" applyFill="1" applyBorder="1" applyAlignment="1">
      <alignment horizontal="center" vertical="center" wrapText="1"/>
    </xf>
    <xf numFmtId="0" fontId="71" fillId="2" borderId="1" xfId="0" quotePrefix="1" applyFont="1" applyFill="1" applyBorder="1" applyAlignment="1">
      <alignment horizontal="center" vertical="center" wrapText="1"/>
    </xf>
    <xf numFmtId="0" fontId="64"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65" fillId="2" borderId="1" xfId="0" applyFont="1" applyFill="1" applyBorder="1" applyAlignment="1">
      <alignment horizontal="left" vertical="center" wrapText="1" readingOrder="1"/>
    </xf>
    <xf numFmtId="0" fontId="65" fillId="2" borderId="1" xfId="0" applyFont="1" applyFill="1" applyBorder="1" applyAlignment="1">
      <alignment horizontal="center" vertical="center" wrapText="1"/>
    </xf>
    <xf numFmtId="0" fontId="65" fillId="2" borderId="1" xfId="0" quotePrefix="1"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109" fillId="0" borderId="29" xfId="0" applyFont="1" applyFill="1" applyBorder="1" applyAlignment="1">
      <alignment horizontal="center" vertical="center"/>
    </xf>
    <xf numFmtId="0" fontId="109" fillId="0" borderId="30" xfId="0" applyFont="1" applyFill="1" applyBorder="1" applyAlignment="1">
      <alignment horizontal="center" vertical="center"/>
    </xf>
    <xf numFmtId="0" fontId="107" fillId="0" borderId="1" xfId="45585"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1" xfId="0" applyFont="1" applyFill="1" applyBorder="1" applyAlignment="1">
      <alignment horizontal="center" vertical="center"/>
    </xf>
    <xf numFmtId="0" fontId="89" fillId="0" borderId="1" xfId="0" applyFont="1" applyFill="1" applyBorder="1" applyAlignment="1">
      <alignment horizontal="center" vertical="center" textRotation="90" wrapText="1"/>
    </xf>
    <xf numFmtId="0" fontId="89" fillId="0" borderId="1" xfId="45585" applyFont="1" applyFill="1" applyBorder="1" applyAlignment="1">
      <alignment horizontal="center" vertical="center" wrapText="1"/>
    </xf>
    <xf numFmtId="0" fontId="107" fillId="0" borderId="1" xfId="45585" applyFont="1" applyFill="1" applyBorder="1" applyAlignment="1">
      <alignment horizontal="center" vertical="center"/>
    </xf>
    <xf numFmtId="0" fontId="89" fillId="0" borderId="27" xfId="0" applyFont="1" applyFill="1" applyBorder="1" applyAlignment="1">
      <alignment horizontal="center" vertical="center" textRotation="90" wrapText="1"/>
    </xf>
    <xf numFmtId="0" fontId="89" fillId="0" borderId="27"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107" fillId="0" borderId="1" xfId="0" applyFont="1" applyFill="1" applyBorder="1" applyAlignment="1">
      <alignment horizontal="center" vertical="center"/>
    </xf>
    <xf numFmtId="0" fontId="89" fillId="0" borderId="1" xfId="0" applyFont="1" applyFill="1" applyBorder="1" applyAlignment="1">
      <alignment horizontal="center" vertical="center"/>
    </xf>
    <xf numFmtId="0" fontId="107" fillId="0" borderId="1" xfId="0" applyFont="1" applyFill="1" applyBorder="1" applyAlignment="1">
      <alignment horizontal="center" vertical="center" wrapText="1"/>
    </xf>
    <xf numFmtId="0" fontId="104" fillId="0" borderId="1" xfId="0" applyFont="1" applyFill="1" applyBorder="1" applyAlignment="1">
      <alignment horizontal="center" vertical="center"/>
    </xf>
    <xf numFmtId="0" fontId="108" fillId="0" borderId="0"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6" fillId="2" borderId="1" xfId="0" applyFont="1" applyFill="1" applyBorder="1" applyAlignment="1">
      <alignment horizontal="center" vertical="center"/>
    </xf>
    <xf numFmtId="0" fontId="113" fillId="0" borderId="13" xfId="0" applyFont="1" applyBorder="1" applyAlignment="1">
      <alignment horizontal="center" vertical="center" wrapText="1" readingOrder="1"/>
    </xf>
    <xf numFmtId="0" fontId="113" fillId="0" borderId="14" xfId="0" applyFont="1" applyBorder="1" applyAlignment="1">
      <alignment horizontal="center" vertical="center" wrapText="1" readingOrder="1"/>
    </xf>
    <xf numFmtId="0" fontId="113" fillId="0" borderId="12" xfId="0" applyFont="1" applyBorder="1" applyAlignment="1">
      <alignment horizontal="center" vertical="center" wrapText="1" readingOrder="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55573"/>
          <a:ext cx="175869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096" y="661449"/>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71152</xdr:colOff>
      <xdr:row>1</xdr:row>
      <xdr:rowOff>48558</xdr:rowOff>
    </xdr:from>
    <xdr:to>
      <xdr:col>3</xdr:col>
      <xdr:colOff>31749</xdr:colOff>
      <xdr:row>3</xdr:row>
      <xdr:rowOff>535122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1202" y="448608"/>
          <a:ext cx="1398872" cy="172481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71152</xdr:colOff>
      <xdr:row>1</xdr:row>
      <xdr:rowOff>48558</xdr:rowOff>
    </xdr:from>
    <xdr:to>
      <xdr:col>3</xdr:col>
      <xdr:colOff>31749</xdr:colOff>
      <xdr:row>3</xdr:row>
      <xdr:rowOff>535122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1202" y="448608"/>
          <a:ext cx="1398872" cy="172481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38779</xdr:colOff>
      <xdr:row>1</xdr:row>
      <xdr:rowOff>154502</xdr:rowOff>
    </xdr:from>
    <xdr:to>
      <xdr:col>1</xdr:col>
      <xdr:colOff>1074039</xdr:colOff>
      <xdr:row>5</xdr:row>
      <xdr:rowOff>404812</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529" y="525977"/>
          <a:ext cx="1035260" cy="1355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854" y="476703"/>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0"/>
  <sheetViews>
    <sheetView showGridLines="0" view="pageBreakPreview" zoomScale="25" zoomScaleNormal="25" zoomScaleSheetLayoutView="25" workbookViewId="0">
      <selection activeCell="C2" sqref="C2:S2"/>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56" t="s">
        <v>420</v>
      </c>
      <c r="D2" s="256"/>
      <c r="E2" s="256"/>
      <c r="F2" s="256"/>
      <c r="G2" s="256"/>
      <c r="H2" s="256"/>
      <c r="I2" s="256"/>
      <c r="J2" s="256"/>
      <c r="K2" s="256"/>
      <c r="L2" s="256"/>
      <c r="M2" s="256"/>
      <c r="N2" s="256"/>
      <c r="O2" s="256"/>
      <c r="P2" s="256"/>
      <c r="Q2" s="256"/>
      <c r="R2" s="256"/>
      <c r="S2" s="257"/>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60" t="s">
        <v>0</v>
      </c>
      <c r="E4" s="260"/>
      <c r="F4" s="260"/>
      <c r="G4" s="260"/>
      <c r="H4" s="260"/>
      <c r="I4" s="252" t="s">
        <v>1</v>
      </c>
      <c r="J4" s="252"/>
      <c r="K4" s="252"/>
      <c r="L4" s="252"/>
      <c r="M4" s="252"/>
      <c r="N4" s="252"/>
      <c r="O4" s="252"/>
      <c r="P4" s="252"/>
      <c r="Q4" s="252"/>
      <c r="R4" s="252"/>
      <c r="S4" s="114"/>
    </row>
    <row r="5" spans="1:25" ht="105" customHeight="1" x14ac:dyDescent="0.85">
      <c r="A5" s="3"/>
      <c r="B5" s="113"/>
      <c r="C5" s="132" t="s">
        <v>2</v>
      </c>
      <c r="D5" s="253" t="s">
        <v>400</v>
      </c>
      <c r="E5" s="254"/>
      <c r="F5" s="254"/>
      <c r="G5" s="254"/>
      <c r="H5" s="255"/>
      <c r="I5" s="252" t="s">
        <v>154</v>
      </c>
      <c r="J5" s="252"/>
      <c r="K5" s="252"/>
      <c r="L5" s="252"/>
      <c r="M5" s="252"/>
      <c r="N5" s="252"/>
      <c r="O5" s="252"/>
      <c r="P5" s="252"/>
      <c r="Q5" s="252"/>
      <c r="R5" s="252"/>
      <c r="S5" s="115"/>
      <c r="Y5" s="76" t="s">
        <v>161</v>
      </c>
    </row>
    <row r="6" spans="1:25" ht="105" customHeight="1" x14ac:dyDescent="0.85">
      <c r="A6" s="3"/>
      <c r="B6" s="113"/>
      <c r="C6" s="188" t="s">
        <v>177</v>
      </c>
      <c r="D6" s="253" t="s">
        <v>388</v>
      </c>
      <c r="E6" s="254"/>
      <c r="F6" s="254"/>
      <c r="G6" s="254"/>
      <c r="H6" s="255"/>
      <c r="I6" s="252" t="s">
        <v>163</v>
      </c>
      <c r="J6" s="252"/>
      <c r="K6" s="252"/>
      <c r="L6" s="252"/>
      <c r="M6" s="252"/>
      <c r="N6" s="252"/>
      <c r="O6" s="252"/>
      <c r="P6" s="252"/>
      <c r="Q6" s="252"/>
      <c r="R6" s="252"/>
      <c r="S6" s="115"/>
      <c r="Y6" s="76"/>
    </row>
    <row r="7" spans="1:25" ht="105" customHeight="1" x14ac:dyDescent="0.85">
      <c r="A7" s="3"/>
      <c r="B7" s="113"/>
      <c r="C7" s="188" t="s">
        <v>176</v>
      </c>
      <c r="D7" s="253" t="s">
        <v>401</v>
      </c>
      <c r="E7" s="254"/>
      <c r="F7" s="254"/>
      <c r="G7" s="254"/>
      <c r="H7" s="255"/>
      <c r="I7" s="252" t="s">
        <v>378</v>
      </c>
      <c r="J7" s="252"/>
      <c r="K7" s="252"/>
      <c r="L7" s="252"/>
      <c r="M7" s="252"/>
      <c r="N7" s="252"/>
      <c r="O7" s="252"/>
      <c r="P7" s="252"/>
      <c r="Q7" s="252"/>
      <c r="R7" s="252"/>
      <c r="S7" s="115"/>
      <c r="Y7" s="76"/>
    </row>
    <row r="8" spans="1:25" ht="105" customHeight="1" x14ac:dyDescent="0.85">
      <c r="A8" s="3"/>
      <c r="B8" s="113"/>
      <c r="C8" s="188" t="s">
        <v>3</v>
      </c>
      <c r="D8" s="253" t="s">
        <v>402</v>
      </c>
      <c r="E8" s="254"/>
      <c r="F8" s="254"/>
      <c r="G8" s="254"/>
      <c r="H8" s="255"/>
      <c r="I8" s="252" t="s">
        <v>4</v>
      </c>
      <c r="J8" s="252"/>
      <c r="K8" s="252"/>
      <c r="L8" s="252"/>
      <c r="M8" s="252"/>
      <c r="N8" s="252"/>
      <c r="O8" s="252"/>
      <c r="P8" s="252"/>
      <c r="Q8" s="252"/>
      <c r="R8" s="252"/>
      <c r="S8" s="115"/>
      <c r="Y8" s="76"/>
    </row>
    <row r="9" spans="1:25" ht="105" customHeight="1" x14ac:dyDescent="0.85">
      <c r="A9" s="3"/>
      <c r="B9" s="113"/>
      <c r="C9" s="188" t="s">
        <v>5</v>
      </c>
      <c r="D9" s="253" t="s">
        <v>403</v>
      </c>
      <c r="E9" s="254"/>
      <c r="F9" s="254"/>
      <c r="G9" s="254"/>
      <c r="H9" s="255"/>
      <c r="I9" s="252" t="s">
        <v>6</v>
      </c>
      <c r="J9" s="252"/>
      <c r="K9" s="252"/>
      <c r="L9" s="252"/>
      <c r="M9" s="252"/>
      <c r="N9" s="252"/>
      <c r="O9" s="252"/>
      <c r="P9" s="252"/>
      <c r="Q9" s="252"/>
      <c r="R9" s="252"/>
      <c r="S9" s="115"/>
    </row>
    <row r="10" spans="1:25" ht="105" customHeight="1" x14ac:dyDescent="0.85">
      <c r="A10" s="3"/>
      <c r="B10" s="113"/>
      <c r="C10" s="188" t="s">
        <v>134</v>
      </c>
      <c r="D10" s="253" t="s">
        <v>389</v>
      </c>
      <c r="E10" s="254"/>
      <c r="F10" s="254"/>
      <c r="G10" s="254"/>
      <c r="H10" s="255"/>
      <c r="I10" s="252" t="s">
        <v>7</v>
      </c>
      <c r="J10" s="252"/>
      <c r="K10" s="252"/>
      <c r="L10" s="252"/>
      <c r="M10" s="252"/>
      <c r="N10" s="252"/>
      <c r="O10" s="252"/>
      <c r="P10" s="252"/>
      <c r="Q10" s="252"/>
      <c r="R10" s="252"/>
      <c r="S10" s="114"/>
    </row>
    <row r="11" spans="1:25" ht="105" customHeight="1" x14ac:dyDescent="0.85">
      <c r="A11" s="3"/>
      <c r="B11" s="113"/>
      <c r="C11" s="132" t="s">
        <v>387</v>
      </c>
      <c r="D11" s="253" t="s">
        <v>404</v>
      </c>
      <c r="E11" s="254"/>
      <c r="F11" s="254"/>
      <c r="G11" s="254"/>
      <c r="H11" s="255"/>
      <c r="I11" s="252" t="s">
        <v>379</v>
      </c>
      <c r="J11" s="252"/>
      <c r="K11" s="252"/>
      <c r="L11" s="252"/>
      <c r="M11" s="252"/>
      <c r="N11" s="252"/>
      <c r="O11" s="252"/>
      <c r="P11" s="252"/>
      <c r="Q11" s="252"/>
      <c r="R11" s="252"/>
      <c r="S11" s="114"/>
    </row>
    <row r="12" spans="1:25" ht="106.5" customHeight="1" x14ac:dyDescent="0.85">
      <c r="A12" s="3"/>
      <c r="B12" s="116"/>
      <c r="C12" s="1"/>
      <c r="D12" s="1"/>
      <c r="E12" s="1"/>
      <c r="F12" s="263" t="s">
        <v>8</v>
      </c>
      <c r="G12" s="263"/>
      <c r="H12" s="263"/>
      <c r="I12" s="263"/>
      <c r="J12" s="263"/>
      <c r="K12" s="263"/>
      <c r="L12" s="263"/>
      <c r="M12" s="263"/>
      <c r="N12" s="263"/>
      <c r="O12" s="263"/>
      <c r="P12" s="263"/>
      <c r="Q12" s="263"/>
      <c r="R12" s="263"/>
      <c r="S12" s="264"/>
    </row>
    <row r="13" spans="1:25" ht="84" customHeight="1" x14ac:dyDescent="0.85">
      <c r="A13" s="3"/>
      <c r="B13" s="116"/>
      <c r="C13" s="1"/>
      <c r="D13" s="1"/>
      <c r="E13" s="1"/>
      <c r="F13" s="263"/>
      <c r="G13" s="263"/>
      <c r="H13" s="263"/>
      <c r="I13" s="263"/>
      <c r="J13" s="263"/>
      <c r="K13" s="263"/>
      <c r="L13" s="263"/>
      <c r="M13" s="263"/>
      <c r="N13" s="263"/>
      <c r="O13" s="263"/>
      <c r="P13" s="263"/>
      <c r="Q13" s="263"/>
      <c r="R13" s="263"/>
      <c r="S13" s="264"/>
    </row>
    <row r="14" spans="1:25" ht="72" customHeight="1" x14ac:dyDescent="0.85">
      <c r="A14" s="3"/>
      <c r="B14" s="117"/>
      <c r="C14" s="75"/>
      <c r="D14" s="75"/>
      <c r="E14" s="75"/>
      <c r="F14" s="263"/>
      <c r="G14" s="263"/>
      <c r="H14" s="263"/>
      <c r="I14" s="263"/>
      <c r="J14" s="263"/>
      <c r="K14" s="263"/>
      <c r="L14" s="263"/>
      <c r="M14" s="263"/>
      <c r="N14" s="263"/>
      <c r="O14" s="263"/>
      <c r="P14" s="263"/>
      <c r="Q14" s="263"/>
      <c r="R14" s="263"/>
      <c r="S14" s="264"/>
    </row>
    <row r="15" spans="1:25" ht="75" customHeight="1" x14ac:dyDescent="0.85">
      <c r="A15" s="3"/>
      <c r="B15" s="118" t="s">
        <v>10</v>
      </c>
      <c r="C15" s="92"/>
      <c r="D15" s="2"/>
      <c r="E15" s="2"/>
      <c r="F15" s="263"/>
      <c r="G15" s="263"/>
      <c r="H15" s="263"/>
      <c r="I15" s="263"/>
      <c r="J15" s="263"/>
      <c r="K15" s="263"/>
      <c r="L15" s="263"/>
      <c r="M15" s="263"/>
      <c r="N15" s="263"/>
      <c r="O15" s="263"/>
      <c r="P15" s="263"/>
      <c r="Q15" s="263"/>
      <c r="R15" s="263"/>
      <c r="S15" s="264"/>
    </row>
    <row r="16" spans="1:25" ht="54.75" customHeight="1" x14ac:dyDescent="0.85">
      <c r="A16" s="3"/>
      <c r="B16" s="258" t="s">
        <v>11</v>
      </c>
      <c r="C16" s="259"/>
      <c r="D16" s="259"/>
      <c r="E16" s="259"/>
      <c r="F16" s="263"/>
      <c r="G16" s="263"/>
      <c r="H16" s="263"/>
      <c r="I16" s="263"/>
      <c r="J16" s="263"/>
      <c r="K16" s="263"/>
      <c r="L16" s="263"/>
      <c r="M16" s="263"/>
      <c r="N16" s="263"/>
      <c r="O16" s="263"/>
      <c r="P16" s="263"/>
      <c r="Q16" s="263"/>
      <c r="R16" s="263"/>
      <c r="S16" s="264"/>
    </row>
    <row r="17" spans="1:19" ht="79.5" customHeight="1" x14ac:dyDescent="0.85">
      <c r="A17" s="3"/>
      <c r="B17" s="258" t="s">
        <v>12</v>
      </c>
      <c r="C17" s="259"/>
      <c r="D17" s="259"/>
      <c r="E17" s="259"/>
      <c r="F17" s="263"/>
      <c r="G17" s="263"/>
      <c r="H17" s="263"/>
      <c r="I17" s="263"/>
      <c r="J17" s="263"/>
      <c r="K17" s="263"/>
      <c r="L17" s="263"/>
      <c r="M17" s="263"/>
      <c r="N17" s="263"/>
      <c r="O17" s="263"/>
      <c r="P17" s="263"/>
      <c r="Q17" s="263"/>
      <c r="R17" s="263"/>
      <c r="S17" s="264"/>
    </row>
    <row r="18" spans="1:19" ht="98.25" customHeight="1" x14ac:dyDescent="0.85">
      <c r="A18" s="3"/>
      <c r="B18" s="261" t="s">
        <v>9</v>
      </c>
      <c r="C18" s="262"/>
      <c r="D18" s="262"/>
      <c r="E18" s="262"/>
      <c r="F18" s="265"/>
      <c r="G18" s="265"/>
      <c r="H18" s="265"/>
      <c r="I18" s="265"/>
      <c r="J18" s="265"/>
      <c r="K18" s="265"/>
      <c r="L18" s="265"/>
      <c r="M18" s="265"/>
      <c r="N18" s="265"/>
      <c r="O18" s="265"/>
      <c r="P18" s="265"/>
      <c r="Q18" s="265"/>
      <c r="R18" s="265"/>
      <c r="S18" s="266"/>
    </row>
    <row r="19" spans="1:19" x14ac:dyDescent="0.85">
      <c r="B19" s="3"/>
      <c r="C19" s="3"/>
      <c r="D19" s="3"/>
      <c r="E19" s="3"/>
      <c r="F19" s="3"/>
      <c r="G19" s="3"/>
      <c r="H19" s="3"/>
      <c r="I19" s="4"/>
      <c r="J19" s="4"/>
      <c r="K19" s="4"/>
      <c r="L19" s="4"/>
      <c r="M19" s="4"/>
      <c r="N19" s="4"/>
      <c r="O19" s="4"/>
      <c r="P19" s="4"/>
      <c r="Q19" s="4"/>
      <c r="R19" s="4"/>
    </row>
    <row r="20" spans="1:19" ht="61.5" customHeight="1" x14ac:dyDescent="0.85">
      <c r="I20" s="47"/>
      <c r="J20" s="47"/>
      <c r="K20" s="47"/>
      <c r="L20" s="47"/>
      <c r="M20" s="47"/>
      <c r="N20" s="47"/>
      <c r="O20" s="47"/>
      <c r="P20" s="47"/>
      <c r="Q20" s="47"/>
      <c r="R20" s="47"/>
    </row>
  </sheetData>
  <sheetProtection formatCells="0" formatColumns="0" formatRows="0" insertColumns="0" insertRows="0" insertHyperlinks="0" deleteColumns="0" deleteRows="0"/>
  <mergeCells count="21">
    <mergeCell ref="B18:E18"/>
    <mergeCell ref="I10:R10"/>
    <mergeCell ref="B16:E16"/>
    <mergeCell ref="I11:R11"/>
    <mergeCell ref="F12:S18"/>
    <mergeCell ref="I4:R4"/>
    <mergeCell ref="D5:H5"/>
    <mergeCell ref="I5:R5"/>
    <mergeCell ref="C2:S2"/>
    <mergeCell ref="B17:E17"/>
    <mergeCell ref="D4:H4"/>
    <mergeCell ref="I9:R9"/>
    <mergeCell ref="I8:R8"/>
    <mergeCell ref="D8:H8"/>
    <mergeCell ref="D9:H9"/>
    <mergeCell ref="D10:H10"/>
    <mergeCell ref="D11:H11"/>
    <mergeCell ref="D7:H7"/>
    <mergeCell ref="I7:R7"/>
    <mergeCell ref="I6:R6"/>
    <mergeCell ref="D6:H6"/>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view="pageBreakPreview" zoomScale="20" zoomScaleNormal="20" zoomScaleSheetLayoutView="20" workbookViewId="0">
      <selection activeCell="AE78" sqref="AE78"/>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41" t="s">
        <v>54</v>
      </c>
      <c r="C2" s="341"/>
      <c r="D2" s="341"/>
      <c r="E2" s="341"/>
      <c r="F2" s="341"/>
      <c r="G2" s="341"/>
      <c r="H2" s="341"/>
      <c r="I2" s="341"/>
      <c r="J2" s="341"/>
      <c r="K2" s="341"/>
      <c r="L2" s="11"/>
      <c r="M2" s="11"/>
      <c r="N2" s="11"/>
    </row>
    <row r="3" spans="2:14" ht="93.75" customHeight="1" x14ac:dyDescent="0.25">
      <c r="B3" s="342" t="s">
        <v>116</v>
      </c>
      <c r="C3" s="342"/>
      <c r="D3" s="342"/>
      <c r="E3" s="342"/>
      <c r="F3" s="342"/>
      <c r="G3" s="342"/>
      <c r="H3" s="342"/>
      <c r="I3" s="342"/>
      <c r="J3" s="342"/>
      <c r="K3" s="342"/>
      <c r="L3" s="11"/>
      <c r="M3" s="11"/>
      <c r="N3" s="11"/>
    </row>
    <row r="4" spans="2:14" ht="149.25" customHeight="1" x14ac:dyDescent="0.25">
      <c r="B4" s="336" t="s">
        <v>18</v>
      </c>
      <c r="C4" s="334" t="s">
        <v>56</v>
      </c>
      <c r="D4" s="334"/>
      <c r="E4" s="334" t="s">
        <v>57</v>
      </c>
      <c r="F4" s="336" t="s">
        <v>58</v>
      </c>
      <c r="G4" s="336"/>
      <c r="H4" s="336" t="s">
        <v>59</v>
      </c>
      <c r="I4" s="336"/>
      <c r="J4" s="336"/>
      <c r="K4" s="336"/>
      <c r="L4" s="11"/>
      <c r="M4" s="11"/>
      <c r="N4" s="11"/>
    </row>
    <row r="5" spans="2:14" s="15" customFormat="1" ht="96.75" customHeight="1" x14ac:dyDescent="0.3">
      <c r="B5" s="336"/>
      <c r="C5" s="334"/>
      <c r="D5" s="334"/>
      <c r="E5" s="334"/>
      <c r="F5" s="193" t="s">
        <v>60</v>
      </c>
      <c r="G5" s="193" t="s">
        <v>117</v>
      </c>
      <c r="H5" s="193" t="s">
        <v>118</v>
      </c>
      <c r="I5" s="193" t="s">
        <v>119</v>
      </c>
      <c r="J5" s="193" t="s">
        <v>120</v>
      </c>
      <c r="K5" s="193" t="s">
        <v>14</v>
      </c>
      <c r="L5" s="12"/>
      <c r="M5" s="12"/>
      <c r="N5" s="12"/>
    </row>
    <row r="6" spans="2:14" s="15" customFormat="1" ht="134.25" customHeight="1" x14ac:dyDescent="0.3">
      <c r="B6" s="336" t="s">
        <v>23</v>
      </c>
      <c r="C6" s="336" t="s">
        <v>24</v>
      </c>
      <c r="D6" s="336" t="s">
        <v>121</v>
      </c>
      <c r="E6" s="71" t="s">
        <v>61</v>
      </c>
      <c r="F6" s="194" t="s">
        <v>62</v>
      </c>
      <c r="G6" s="340" t="s">
        <v>48</v>
      </c>
      <c r="H6" s="162">
        <v>0</v>
      </c>
      <c r="I6" s="162">
        <v>0</v>
      </c>
      <c r="J6" s="162">
        <v>0</v>
      </c>
      <c r="K6" s="135">
        <f>SUM(H6:J6)</f>
        <v>0</v>
      </c>
      <c r="L6" s="12"/>
      <c r="M6" s="12"/>
      <c r="N6" s="12"/>
    </row>
    <row r="7" spans="2:14" s="15" customFormat="1" ht="134.25" customHeight="1" x14ac:dyDescent="0.3">
      <c r="B7" s="336"/>
      <c r="C7" s="336"/>
      <c r="D7" s="336"/>
      <c r="E7" s="71" t="s">
        <v>63</v>
      </c>
      <c r="F7" s="194" t="s">
        <v>62</v>
      </c>
      <c r="G7" s="340"/>
      <c r="H7" s="162">
        <v>0</v>
      </c>
      <c r="I7" s="162">
        <v>0</v>
      </c>
      <c r="J7" s="162">
        <v>0</v>
      </c>
      <c r="K7" s="135">
        <f t="shared" ref="K7:K51" si="0">SUM(H7:J7)</f>
        <v>0</v>
      </c>
      <c r="L7" s="12"/>
      <c r="M7" s="12"/>
      <c r="N7" s="12"/>
    </row>
    <row r="8" spans="2:14" s="15" customFormat="1" ht="134.25" customHeight="1" x14ac:dyDescent="0.3">
      <c r="B8" s="336"/>
      <c r="C8" s="336"/>
      <c r="D8" s="336"/>
      <c r="E8" s="71" t="s">
        <v>64</v>
      </c>
      <c r="F8" s="194" t="s">
        <v>65</v>
      </c>
      <c r="G8" s="340"/>
      <c r="H8" s="162">
        <v>0</v>
      </c>
      <c r="I8" s="162">
        <v>0</v>
      </c>
      <c r="J8" s="162">
        <v>0</v>
      </c>
      <c r="K8" s="135">
        <f t="shared" si="0"/>
        <v>0</v>
      </c>
      <c r="L8" s="12"/>
      <c r="M8" s="12"/>
      <c r="N8" s="12"/>
    </row>
    <row r="9" spans="2:14" s="15" customFormat="1" ht="134.25" customHeight="1" x14ac:dyDescent="0.85">
      <c r="B9" s="336"/>
      <c r="C9" s="336"/>
      <c r="D9" s="336" t="s">
        <v>117</v>
      </c>
      <c r="E9" s="71" t="s">
        <v>122</v>
      </c>
      <c r="F9" s="340" t="s">
        <v>48</v>
      </c>
      <c r="G9" s="194" t="s">
        <v>77</v>
      </c>
      <c r="H9" s="162">
        <v>0</v>
      </c>
      <c r="I9" s="162">
        <v>0</v>
      </c>
      <c r="J9" s="162">
        <v>0</v>
      </c>
      <c r="K9" s="135">
        <f t="shared" si="0"/>
        <v>0</v>
      </c>
      <c r="L9" s="12"/>
      <c r="M9" s="12"/>
      <c r="N9" s="20"/>
    </row>
    <row r="10" spans="2:14" s="15" customFormat="1" ht="134.25" customHeight="1" x14ac:dyDescent="0.3">
      <c r="B10" s="336"/>
      <c r="C10" s="336"/>
      <c r="D10" s="336"/>
      <c r="E10" s="71" t="s">
        <v>63</v>
      </c>
      <c r="F10" s="340"/>
      <c r="G10" s="194" t="s">
        <v>77</v>
      </c>
      <c r="H10" s="162">
        <v>0</v>
      </c>
      <c r="I10" s="162">
        <v>0</v>
      </c>
      <c r="J10" s="162">
        <v>0</v>
      </c>
      <c r="K10" s="135">
        <f t="shared" si="0"/>
        <v>0</v>
      </c>
      <c r="L10" s="12"/>
      <c r="M10" s="12"/>
      <c r="N10" s="12"/>
    </row>
    <row r="11" spans="2:14" s="15" customFormat="1" ht="134.25" customHeight="1" x14ac:dyDescent="0.3">
      <c r="B11" s="336"/>
      <c r="C11" s="336"/>
      <c r="D11" s="336"/>
      <c r="E11" s="71" t="s">
        <v>64</v>
      </c>
      <c r="F11" s="340"/>
      <c r="G11" s="194" t="s">
        <v>77</v>
      </c>
      <c r="H11" s="162">
        <v>0</v>
      </c>
      <c r="I11" s="162">
        <v>0</v>
      </c>
      <c r="J11" s="162">
        <v>0</v>
      </c>
      <c r="K11" s="135">
        <f t="shared" si="0"/>
        <v>0</v>
      </c>
      <c r="L11" s="12"/>
      <c r="M11" s="12"/>
      <c r="N11" s="12"/>
    </row>
    <row r="12" spans="2:14" s="15" customFormat="1" ht="134.25" customHeight="1" x14ac:dyDescent="0.3">
      <c r="B12" s="336" t="s">
        <v>25</v>
      </c>
      <c r="C12" s="336" t="s">
        <v>26</v>
      </c>
      <c r="D12" s="336"/>
      <c r="E12" s="71" t="s">
        <v>66</v>
      </c>
      <c r="F12" s="194" t="s">
        <v>67</v>
      </c>
      <c r="G12" s="194" t="s">
        <v>67</v>
      </c>
      <c r="H12" s="162">
        <v>0</v>
      </c>
      <c r="I12" s="162">
        <v>0</v>
      </c>
      <c r="J12" s="162">
        <v>0</v>
      </c>
      <c r="K12" s="135">
        <f t="shared" si="0"/>
        <v>0</v>
      </c>
      <c r="L12" s="12"/>
      <c r="M12" s="12"/>
      <c r="N12" s="12"/>
    </row>
    <row r="13" spans="2:14" s="15" customFormat="1" ht="134.25" customHeight="1" x14ac:dyDescent="0.3">
      <c r="B13" s="336"/>
      <c r="C13" s="336"/>
      <c r="D13" s="336"/>
      <c r="E13" s="71" t="s">
        <v>68</v>
      </c>
      <c r="F13" s="194" t="s">
        <v>69</v>
      </c>
      <c r="G13" s="194" t="s">
        <v>69</v>
      </c>
      <c r="H13" s="162">
        <v>0</v>
      </c>
      <c r="I13" s="162">
        <v>0</v>
      </c>
      <c r="J13" s="162">
        <v>0</v>
      </c>
      <c r="K13" s="135">
        <f t="shared" si="0"/>
        <v>0</v>
      </c>
      <c r="L13" s="12"/>
      <c r="M13" s="12"/>
      <c r="N13" s="12"/>
    </row>
    <row r="14" spans="2:14" ht="134.25" customHeight="1" x14ac:dyDescent="0.25">
      <c r="B14" s="336"/>
      <c r="C14" s="336"/>
      <c r="D14" s="336"/>
      <c r="E14" s="71" t="s">
        <v>70</v>
      </c>
      <c r="F14" s="194" t="s">
        <v>71</v>
      </c>
      <c r="G14" s="194" t="s">
        <v>71</v>
      </c>
      <c r="H14" s="162">
        <v>0</v>
      </c>
      <c r="I14" s="162">
        <v>0</v>
      </c>
      <c r="J14" s="162">
        <v>0</v>
      </c>
      <c r="K14" s="135">
        <f t="shared" si="0"/>
        <v>0</v>
      </c>
      <c r="L14" s="11"/>
      <c r="M14" s="11"/>
      <c r="N14" s="11"/>
    </row>
    <row r="15" spans="2:14" ht="134.25" customHeight="1" x14ac:dyDescent="0.25">
      <c r="B15" s="336" t="s">
        <v>27</v>
      </c>
      <c r="C15" s="336" t="s">
        <v>28</v>
      </c>
      <c r="D15" s="336"/>
      <c r="E15" s="71" t="s">
        <v>72</v>
      </c>
      <c r="F15" s="194" t="s">
        <v>67</v>
      </c>
      <c r="G15" s="194" t="s">
        <v>67</v>
      </c>
      <c r="H15" s="162">
        <v>1</v>
      </c>
      <c r="I15" s="162">
        <v>0</v>
      </c>
      <c r="J15" s="162">
        <v>0</v>
      </c>
      <c r="K15" s="135">
        <f t="shared" si="0"/>
        <v>1</v>
      </c>
      <c r="L15" s="11"/>
      <c r="M15" s="11"/>
      <c r="N15" s="11"/>
    </row>
    <row r="16" spans="2:14" ht="134.25" customHeight="1" x14ac:dyDescent="0.25">
      <c r="B16" s="336"/>
      <c r="C16" s="336"/>
      <c r="D16" s="336"/>
      <c r="E16" s="71" t="s">
        <v>155</v>
      </c>
      <c r="F16" s="194" t="s">
        <v>74</v>
      </c>
      <c r="G16" s="194" t="s">
        <v>74</v>
      </c>
      <c r="H16" s="162">
        <v>0</v>
      </c>
      <c r="I16" s="162">
        <v>0</v>
      </c>
      <c r="J16" s="162">
        <v>0</v>
      </c>
      <c r="K16" s="135">
        <f t="shared" si="0"/>
        <v>0</v>
      </c>
      <c r="L16" s="11"/>
      <c r="M16" s="11"/>
      <c r="N16" s="11"/>
    </row>
    <row r="17" spans="2:14" ht="134.25" customHeight="1" x14ac:dyDescent="0.25">
      <c r="B17" s="336"/>
      <c r="C17" s="336"/>
      <c r="D17" s="336"/>
      <c r="E17" s="71" t="s">
        <v>156</v>
      </c>
      <c r="F17" s="194" t="s">
        <v>67</v>
      </c>
      <c r="G17" s="194" t="s">
        <v>67</v>
      </c>
      <c r="H17" s="162">
        <v>0</v>
      </c>
      <c r="I17" s="162">
        <v>0</v>
      </c>
      <c r="J17" s="162">
        <v>0</v>
      </c>
      <c r="K17" s="135">
        <f t="shared" si="0"/>
        <v>0</v>
      </c>
      <c r="L17" s="11"/>
      <c r="M17" s="11"/>
      <c r="N17" s="11"/>
    </row>
    <row r="18" spans="2:14" ht="134.25" customHeight="1" x14ac:dyDescent="0.25">
      <c r="B18" s="336"/>
      <c r="C18" s="336"/>
      <c r="D18" s="336"/>
      <c r="E18" s="71" t="s">
        <v>157</v>
      </c>
      <c r="F18" s="194" t="s">
        <v>77</v>
      </c>
      <c r="G18" s="194" t="s">
        <v>77</v>
      </c>
      <c r="H18" s="162">
        <v>0</v>
      </c>
      <c r="I18" s="162">
        <v>1</v>
      </c>
      <c r="J18" s="162">
        <v>0</v>
      </c>
      <c r="K18" s="135">
        <f t="shared" si="0"/>
        <v>1</v>
      </c>
      <c r="L18" s="11"/>
      <c r="M18" s="11"/>
      <c r="N18" s="11"/>
    </row>
    <row r="19" spans="2:14" ht="134.25" customHeight="1" x14ac:dyDescent="0.25">
      <c r="B19" s="336" t="s">
        <v>29</v>
      </c>
      <c r="C19" s="336" t="s">
        <v>30</v>
      </c>
      <c r="D19" s="336"/>
      <c r="E19" s="71" t="s">
        <v>78</v>
      </c>
      <c r="F19" s="194" t="s">
        <v>77</v>
      </c>
      <c r="G19" s="194" t="s">
        <v>77</v>
      </c>
      <c r="H19" s="162">
        <v>3</v>
      </c>
      <c r="I19" s="162">
        <v>2</v>
      </c>
      <c r="J19" s="162">
        <v>0</v>
      </c>
      <c r="K19" s="135">
        <f t="shared" si="0"/>
        <v>5</v>
      </c>
      <c r="L19" s="11"/>
      <c r="M19" s="11"/>
      <c r="N19" s="11"/>
    </row>
    <row r="20" spans="2:14" ht="134.25" customHeight="1" x14ac:dyDescent="0.25">
      <c r="B20" s="336"/>
      <c r="C20" s="336"/>
      <c r="D20" s="336"/>
      <c r="E20" s="71" t="s">
        <v>79</v>
      </c>
      <c r="F20" s="194" t="s">
        <v>67</v>
      </c>
      <c r="G20" s="194" t="s">
        <v>67</v>
      </c>
      <c r="H20" s="162">
        <v>0</v>
      </c>
      <c r="I20" s="162">
        <v>1</v>
      </c>
      <c r="J20" s="162">
        <v>0</v>
      </c>
      <c r="K20" s="135">
        <f t="shared" si="0"/>
        <v>1</v>
      </c>
      <c r="L20" s="11"/>
      <c r="M20" s="11"/>
      <c r="N20" s="11"/>
    </row>
    <row r="21" spans="2:14" ht="134.25" customHeight="1" x14ac:dyDescent="0.25">
      <c r="B21" s="336"/>
      <c r="C21" s="336"/>
      <c r="D21" s="336"/>
      <c r="E21" s="71" t="s">
        <v>80</v>
      </c>
      <c r="F21" s="194" t="s">
        <v>81</v>
      </c>
      <c r="G21" s="194" t="s">
        <v>77</v>
      </c>
      <c r="H21" s="162">
        <v>0</v>
      </c>
      <c r="I21" s="162">
        <v>0</v>
      </c>
      <c r="J21" s="162">
        <v>0</v>
      </c>
      <c r="K21" s="135">
        <f t="shared" si="0"/>
        <v>0</v>
      </c>
      <c r="L21" s="11"/>
      <c r="M21" s="11"/>
      <c r="N21" s="11"/>
    </row>
    <row r="22" spans="2:14" ht="156.75" customHeight="1" x14ac:dyDescent="0.25">
      <c r="B22" s="336" t="s">
        <v>31</v>
      </c>
      <c r="C22" s="336" t="s">
        <v>32</v>
      </c>
      <c r="D22" s="336"/>
      <c r="E22" s="71" t="s">
        <v>82</v>
      </c>
      <c r="F22" s="194" t="s">
        <v>83</v>
      </c>
      <c r="G22" s="194" t="s">
        <v>83</v>
      </c>
      <c r="H22" s="162">
        <v>13</v>
      </c>
      <c r="I22" s="162">
        <v>13</v>
      </c>
      <c r="J22" s="162">
        <v>8</v>
      </c>
      <c r="K22" s="135">
        <f t="shared" si="0"/>
        <v>34</v>
      </c>
      <c r="L22" s="11"/>
      <c r="M22" s="11"/>
      <c r="N22" s="11"/>
    </row>
    <row r="23" spans="2:14" ht="156.75" customHeight="1" x14ac:dyDescent="0.25">
      <c r="B23" s="336"/>
      <c r="C23" s="336"/>
      <c r="D23" s="336"/>
      <c r="E23" s="71" t="s">
        <v>158</v>
      </c>
      <c r="F23" s="194" t="s">
        <v>84</v>
      </c>
      <c r="G23" s="194" t="s">
        <v>84</v>
      </c>
      <c r="H23" s="162">
        <v>10</v>
      </c>
      <c r="I23" s="162">
        <v>2</v>
      </c>
      <c r="J23" s="162">
        <v>7</v>
      </c>
      <c r="K23" s="135">
        <f t="shared" si="0"/>
        <v>19</v>
      </c>
      <c r="L23" s="11"/>
      <c r="M23" s="11"/>
      <c r="N23" s="11"/>
    </row>
    <row r="24" spans="2:14" ht="156.75" customHeight="1" x14ac:dyDescent="0.25">
      <c r="B24" s="336"/>
      <c r="C24" s="336"/>
      <c r="D24" s="336"/>
      <c r="E24" s="71" t="s">
        <v>85</v>
      </c>
      <c r="F24" s="194" t="s">
        <v>84</v>
      </c>
      <c r="G24" s="194" t="s">
        <v>84</v>
      </c>
      <c r="H24" s="162">
        <v>3</v>
      </c>
      <c r="I24" s="162">
        <v>1</v>
      </c>
      <c r="J24" s="162">
        <v>0</v>
      </c>
      <c r="K24" s="135">
        <f t="shared" si="0"/>
        <v>4</v>
      </c>
      <c r="L24" s="11"/>
      <c r="M24" s="11"/>
      <c r="N24" s="11"/>
    </row>
    <row r="25" spans="2:14" ht="156.75" customHeight="1" x14ac:dyDescent="0.25">
      <c r="B25" s="336"/>
      <c r="C25" s="336"/>
      <c r="D25" s="336"/>
      <c r="E25" s="71" t="s">
        <v>86</v>
      </c>
      <c r="F25" s="194" t="s">
        <v>67</v>
      </c>
      <c r="G25" s="194" t="s">
        <v>67</v>
      </c>
      <c r="H25" s="162">
        <v>9</v>
      </c>
      <c r="I25" s="162">
        <v>1</v>
      </c>
      <c r="J25" s="162">
        <v>1</v>
      </c>
      <c r="K25" s="135">
        <f t="shared" si="0"/>
        <v>11</v>
      </c>
      <c r="L25" s="11"/>
      <c r="M25" s="11"/>
      <c r="N25" s="11"/>
    </row>
    <row r="26" spans="2:14" ht="134.25" customHeight="1" x14ac:dyDescent="0.25">
      <c r="B26" s="336" t="s">
        <v>33</v>
      </c>
      <c r="C26" s="336" t="s">
        <v>34</v>
      </c>
      <c r="D26" s="336" t="s">
        <v>121</v>
      </c>
      <c r="E26" s="71" t="s">
        <v>88</v>
      </c>
      <c r="F26" s="339" t="s">
        <v>77</v>
      </c>
      <c r="G26" s="339"/>
      <c r="H26" s="162">
        <v>0</v>
      </c>
      <c r="I26" s="162">
        <v>0</v>
      </c>
      <c r="J26" s="162">
        <v>0</v>
      </c>
      <c r="K26" s="135">
        <f t="shared" si="0"/>
        <v>0</v>
      </c>
      <c r="L26" s="11"/>
      <c r="M26" s="11"/>
      <c r="N26" s="11"/>
    </row>
    <row r="27" spans="2:14" ht="134.25" customHeight="1" x14ac:dyDescent="0.25">
      <c r="B27" s="336"/>
      <c r="C27" s="336"/>
      <c r="D27" s="336"/>
      <c r="E27" s="71" t="s">
        <v>89</v>
      </c>
      <c r="F27" s="339"/>
      <c r="G27" s="339"/>
      <c r="H27" s="162">
        <v>0</v>
      </c>
      <c r="I27" s="162">
        <v>0</v>
      </c>
      <c r="J27" s="162">
        <v>0</v>
      </c>
      <c r="K27" s="135">
        <f t="shared" si="0"/>
        <v>0</v>
      </c>
      <c r="L27" s="11"/>
      <c r="M27" s="11"/>
      <c r="N27" s="11"/>
    </row>
    <row r="28" spans="2:14" ht="134.25" customHeight="1" x14ac:dyDescent="0.25">
      <c r="B28" s="336"/>
      <c r="C28" s="336"/>
      <c r="D28" s="336"/>
      <c r="E28" s="71" t="s">
        <v>90</v>
      </c>
      <c r="F28" s="339"/>
      <c r="G28" s="339"/>
      <c r="H28" s="162">
        <v>0</v>
      </c>
      <c r="I28" s="162">
        <v>0</v>
      </c>
      <c r="J28" s="162">
        <v>0</v>
      </c>
      <c r="K28" s="135">
        <f t="shared" si="0"/>
        <v>0</v>
      </c>
      <c r="L28" s="11"/>
      <c r="M28" s="11"/>
      <c r="N28" s="11"/>
    </row>
    <row r="29" spans="2:14" ht="134.25" customHeight="1" x14ac:dyDescent="0.25">
      <c r="B29" s="336"/>
      <c r="C29" s="336"/>
      <c r="D29" s="336"/>
      <c r="E29" s="71" t="s">
        <v>91</v>
      </c>
      <c r="F29" s="339"/>
      <c r="G29" s="339"/>
      <c r="H29" s="162">
        <v>0</v>
      </c>
      <c r="I29" s="162">
        <v>0</v>
      </c>
      <c r="J29" s="162">
        <v>0</v>
      </c>
      <c r="K29" s="135">
        <f t="shared" si="0"/>
        <v>0</v>
      </c>
      <c r="L29" s="11"/>
      <c r="M29" s="11"/>
      <c r="N29" s="11"/>
    </row>
    <row r="30" spans="2:14" ht="134.25" customHeight="1" x14ac:dyDescent="0.25">
      <c r="B30" s="336"/>
      <c r="C30" s="336"/>
      <c r="D30" s="336"/>
      <c r="E30" s="71" t="s">
        <v>92</v>
      </c>
      <c r="F30" s="339"/>
      <c r="G30" s="339"/>
      <c r="H30" s="162">
        <v>0</v>
      </c>
      <c r="I30" s="162">
        <v>0</v>
      </c>
      <c r="J30" s="162">
        <v>0</v>
      </c>
      <c r="K30" s="135">
        <f t="shared" si="0"/>
        <v>0</v>
      </c>
      <c r="L30" s="11"/>
      <c r="M30" s="11"/>
      <c r="N30" s="11"/>
    </row>
    <row r="31" spans="2:14" ht="134.25" customHeight="1" x14ac:dyDescent="0.25">
      <c r="B31" s="336"/>
      <c r="C31" s="336"/>
      <c r="D31" s="336" t="s">
        <v>117</v>
      </c>
      <c r="E31" s="71" t="s">
        <v>88</v>
      </c>
      <c r="F31" s="339" t="s">
        <v>123</v>
      </c>
      <c r="G31" s="339"/>
      <c r="H31" s="162">
        <v>0</v>
      </c>
      <c r="I31" s="162">
        <v>0</v>
      </c>
      <c r="J31" s="162">
        <v>0</v>
      </c>
      <c r="K31" s="135">
        <f t="shared" si="0"/>
        <v>0</v>
      </c>
      <c r="L31" s="11"/>
      <c r="M31" s="11"/>
      <c r="N31" s="11"/>
    </row>
    <row r="32" spans="2:14" ht="134.25" customHeight="1" x14ac:dyDescent="0.25">
      <c r="B32" s="336"/>
      <c r="C32" s="336"/>
      <c r="D32" s="336"/>
      <c r="E32" s="71" t="s">
        <v>89</v>
      </c>
      <c r="F32" s="339"/>
      <c r="G32" s="339"/>
      <c r="H32" s="162">
        <v>0</v>
      </c>
      <c r="I32" s="162">
        <v>0</v>
      </c>
      <c r="J32" s="162">
        <v>0</v>
      </c>
      <c r="K32" s="135">
        <f t="shared" si="0"/>
        <v>0</v>
      </c>
      <c r="L32" s="11"/>
      <c r="M32" s="11"/>
      <c r="N32" s="11"/>
    </row>
    <row r="33" spans="2:23" ht="134.25" customHeight="1" x14ac:dyDescent="0.25">
      <c r="B33" s="336"/>
      <c r="C33" s="336"/>
      <c r="D33" s="336"/>
      <c r="E33" s="71" t="s">
        <v>90</v>
      </c>
      <c r="F33" s="339"/>
      <c r="G33" s="339"/>
      <c r="H33" s="162">
        <v>0</v>
      </c>
      <c r="I33" s="162">
        <v>0</v>
      </c>
      <c r="J33" s="162">
        <v>0</v>
      </c>
      <c r="K33" s="135">
        <f t="shared" si="0"/>
        <v>0</v>
      </c>
      <c r="L33" s="11"/>
      <c r="M33" s="11"/>
      <c r="N33" s="11"/>
    </row>
    <row r="34" spans="2:23" ht="134.25" customHeight="1" x14ac:dyDescent="0.25">
      <c r="B34" s="336"/>
      <c r="C34" s="336"/>
      <c r="D34" s="336"/>
      <c r="E34" s="71" t="s">
        <v>91</v>
      </c>
      <c r="F34" s="339"/>
      <c r="G34" s="339"/>
      <c r="H34" s="162">
        <v>0</v>
      </c>
      <c r="I34" s="162">
        <v>0</v>
      </c>
      <c r="J34" s="162">
        <v>0</v>
      </c>
      <c r="K34" s="135">
        <f t="shared" si="0"/>
        <v>0</v>
      </c>
      <c r="L34" s="11"/>
      <c r="M34" s="11"/>
      <c r="N34" s="11"/>
    </row>
    <row r="35" spans="2:23" ht="134.25" customHeight="1" x14ac:dyDescent="0.25">
      <c r="B35" s="336"/>
      <c r="C35" s="336"/>
      <c r="D35" s="336"/>
      <c r="E35" s="71" t="s">
        <v>92</v>
      </c>
      <c r="F35" s="339"/>
      <c r="G35" s="339"/>
      <c r="H35" s="162">
        <v>0</v>
      </c>
      <c r="I35" s="162">
        <v>0</v>
      </c>
      <c r="J35" s="162">
        <v>0</v>
      </c>
      <c r="K35" s="135">
        <f t="shared" si="0"/>
        <v>0</v>
      </c>
      <c r="L35" s="11"/>
      <c r="M35" s="11"/>
      <c r="N35" s="11"/>
    </row>
    <row r="36" spans="2:23" ht="149.25" customHeight="1" x14ac:dyDescent="0.25">
      <c r="B36" s="336" t="s">
        <v>93</v>
      </c>
      <c r="C36" s="336" t="s">
        <v>35</v>
      </c>
      <c r="D36" s="336"/>
      <c r="E36" s="71" t="s">
        <v>94</v>
      </c>
      <c r="F36" s="194" t="s">
        <v>95</v>
      </c>
      <c r="G36" s="194" t="s">
        <v>95</v>
      </c>
      <c r="H36" s="162">
        <v>9</v>
      </c>
      <c r="I36" s="162">
        <v>34</v>
      </c>
      <c r="J36" s="162">
        <v>9</v>
      </c>
      <c r="K36" s="135">
        <f t="shared" si="0"/>
        <v>52</v>
      </c>
      <c r="L36" s="11"/>
      <c r="M36" s="11"/>
      <c r="N36" s="11"/>
    </row>
    <row r="37" spans="2:23" ht="149.25" customHeight="1" x14ac:dyDescent="0.25">
      <c r="B37" s="336"/>
      <c r="C37" s="336"/>
      <c r="D37" s="336"/>
      <c r="E37" s="71" t="s">
        <v>96</v>
      </c>
      <c r="F37" s="194" t="s">
        <v>84</v>
      </c>
      <c r="G37" s="194" t="s">
        <v>84</v>
      </c>
      <c r="H37" s="162">
        <v>2</v>
      </c>
      <c r="I37" s="162">
        <v>4</v>
      </c>
      <c r="J37" s="162">
        <v>0</v>
      </c>
      <c r="K37" s="135">
        <f t="shared" si="0"/>
        <v>6</v>
      </c>
      <c r="L37" s="11"/>
      <c r="M37" s="11"/>
      <c r="N37" s="11"/>
    </row>
    <row r="38" spans="2:23" ht="149.25" customHeight="1" x14ac:dyDescent="0.25">
      <c r="B38" s="193" t="s">
        <v>36</v>
      </c>
      <c r="C38" s="338" t="s">
        <v>37</v>
      </c>
      <c r="D38" s="338"/>
      <c r="E38" s="71" t="s">
        <v>97</v>
      </c>
      <c r="F38" s="194" t="s">
        <v>95</v>
      </c>
      <c r="G38" s="194" t="s">
        <v>95</v>
      </c>
      <c r="H38" s="162">
        <v>0</v>
      </c>
      <c r="I38" s="162">
        <v>4</v>
      </c>
      <c r="J38" s="162">
        <v>2</v>
      </c>
      <c r="K38" s="135">
        <f t="shared" si="0"/>
        <v>6</v>
      </c>
      <c r="L38" s="11"/>
      <c r="M38" s="11"/>
      <c r="N38" s="11"/>
    </row>
    <row r="39" spans="2:23" ht="168" customHeight="1" x14ac:dyDescent="0.25">
      <c r="B39" s="336" t="s">
        <v>38</v>
      </c>
      <c r="C39" s="336" t="s">
        <v>124</v>
      </c>
      <c r="D39" s="336"/>
      <c r="E39" s="71" t="s">
        <v>98</v>
      </c>
      <c r="F39" s="194" t="s">
        <v>99</v>
      </c>
      <c r="G39" s="194" t="s">
        <v>99</v>
      </c>
      <c r="H39" s="162">
        <v>0</v>
      </c>
      <c r="I39" s="162">
        <v>0</v>
      </c>
      <c r="J39" s="162">
        <v>0</v>
      </c>
      <c r="K39" s="135">
        <f t="shared" si="0"/>
        <v>0</v>
      </c>
      <c r="L39" s="11"/>
      <c r="M39" s="11"/>
      <c r="N39" s="11"/>
    </row>
    <row r="40" spans="2:23" ht="168" customHeight="1" x14ac:dyDescent="0.25">
      <c r="B40" s="336"/>
      <c r="C40" s="336"/>
      <c r="D40" s="336"/>
      <c r="E40" s="71" t="s">
        <v>100</v>
      </c>
      <c r="F40" s="194" t="s">
        <v>53</v>
      </c>
      <c r="G40" s="194" t="s">
        <v>53</v>
      </c>
      <c r="H40" s="162">
        <v>0</v>
      </c>
      <c r="I40" s="162">
        <v>0</v>
      </c>
      <c r="J40" s="162">
        <v>0</v>
      </c>
      <c r="K40" s="135">
        <f t="shared" si="0"/>
        <v>0</v>
      </c>
      <c r="L40" s="11"/>
      <c r="M40" s="11"/>
      <c r="N40" s="11"/>
    </row>
    <row r="41" spans="2:23" ht="132" customHeight="1" x14ac:dyDescent="0.25">
      <c r="B41" s="336"/>
      <c r="C41" s="336"/>
      <c r="D41" s="336"/>
      <c r="E41" s="71" t="s">
        <v>101</v>
      </c>
      <c r="F41" s="194" t="s">
        <v>102</v>
      </c>
      <c r="G41" s="194" t="s">
        <v>102</v>
      </c>
      <c r="H41" s="162">
        <v>0</v>
      </c>
      <c r="I41" s="162">
        <v>0</v>
      </c>
      <c r="J41" s="162">
        <v>0</v>
      </c>
      <c r="K41" s="135">
        <f t="shared" si="0"/>
        <v>0</v>
      </c>
      <c r="L41" s="11"/>
      <c r="M41" s="11"/>
      <c r="N41" s="11"/>
    </row>
    <row r="42" spans="2:23" ht="153" customHeight="1" x14ac:dyDescent="0.25">
      <c r="B42" s="336" t="s">
        <v>39</v>
      </c>
      <c r="C42" s="336" t="s">
        <v>40</v>
      </c>
      <c r="D42" s="336"/>
      <c r="E42" s="71" t="s">
        <v>125</v>
      </c>
      <c r="F42" s="194" t="s">
        <v>102</v>
      </c>
      <c r="G42" s="194" t="s">
        <v>102</v>
      </c>
      <c r="H42" s="162">
        <v>0</v>
      </c>
      <c r="I42" s="162">
        <v>0</v>
      </c>
      <c r="J42" s="162">
        <v>0</v>
      </c>
      <c r="K42" s="135">
        <f t="shared" si="0"/>
        <v>0</v>
      </c>
      <c r="L42" s="11"/>
      <c r="M42" s="11"/>
      <c r="N42" s="11"/>
    </row>
    <row r="43" spans="2:23" ht="153" customHeight="1" x14ac:dyDescent="0.25">
      <c r="B43" s="336"/>
      <c r="C43" s="336"/>
      <c r="D43" s="336"/>
      <c r="E43" s="71" t="s">
        <v>104</v>
      </c>
      <c r="F43" s="194" t="s">
        <v>102</v>
      </c>
      <c r="G43" s="194" t="s">
        <v>102</v>
      </c>
      <c r="H43" s="162">
        <v>0</v>
      </c>
      <c r="I43" s="162">
        <v>0</v>
      </c>
      <c r="J43" s="162">
        <v>0</v>
      </c>
      <c r="K43" s="135">
        <f t="shared" si="0"/>
        <v>0</v>
      </c>
      <c r="L43" s="11"/>
      <c r="M43" s="11"/>
      <c r="N43" s="11"/>
    </row>
    <row r="44" spans="2:23" ht="153" customHeight="1" x14ac:dyDescent="0.25">
      <c r="B44" s="336" t="s">
        <v>41</v>
      </c>
      <c r="C44" s="336" t="s">
        <v>42</v>
      </c>
      <c r="D44" s="336"/>
      <c r="E44" s="71" t="s">
        <v>105</v>
      </c>
      <c r="F44" s="194" t="s">
        <v>67</v>
      </c>
      <c r="G44" s="194" t="s">
        <v>67</v>
      </c>
      <c r="H44" s="162">
        <v>0</v>
      </c>
      <c r="I44" s="162">
        <v>0</v>
      </c>
      <c r="J44" s="162">
        <v>0</v>
      </c>
      <c r="K44" s="135">
        <f t="shared" si="0"/>
        <v>0</v>
      </c>
      <c r="L44" s="11"/>
      <c r="M44" s="11"/>
      <c r="N44" s="11"/>
    </row>
    <row r="45" spans="2:23" ht="153" customHeight="1" x14ac:dyDescent="0.25">
      <c r="B45" s="336"/>
      <c r="C45" s="336"/>
      <c r="D45" s="336"/>
      <c r="E45" s="71" t="s">
        <v>106</v>
      </c>
      <c r="F45" s="194" t="s">
        <v>67</v>
      </c>
      <c r="G45" s="194" t="s">
        <v>67</v>
      </c>
      <c r="H45" s="162">
        <v>0</v>
      </c>
      <c r="I45" s="162">
        <v>0</v>
      </c>
      <c r="J45" s="162">
        <v>0</v>
      </c>
      <c r="K45" s="135">
        <f t="shared" si="0"/>
        <v>0</v>
      </c>
      <c r="L45" s="11"/>
      <c r="M45" s="11"/>
      <c r="N45" s="11"/>
    </row>
    <row r="46" spans="2:23" ht="141" customHeight="1" x14ac:dyDescent="0.25">
      <c r="B46" s="336" t="s">
        <v>43</v>
      </c>
      <c r="C46" s="336" t="s">
        <v>44</v>
      </c>
      <c r="D46" s="336"/>
      <c r="E46" s="71" t="s">
        <v>107</v>
      </c>
      <c r="F46" s="194" t="s">
        <v>108</v>
      </c>
      <c r="G46" s="194" t="s">
        <v>108</v>
      </c>
      <c r="H46" s="162">
        <v>0</v>
      </c>
      <c r="I46" s="162">
        <v>0</v>
      </c>
      <c r="J46" s="162">
        <v>0</v>
      </c>
      <c r="K46" s="135">
        <f t="shared" si="0"/>
        <v>0</v>
      </c>
      <c r="L46" s="11"/>
      <c r="M46" s="11"/>
      <c r="N46" s="11"/>
    </row>
    <row r="47" spans="2:23" ht="141" customHeight="1" x14ac:dyDescent="0.25">
      <c r="B47" s="336"/>
      <c r="C47" s="336"/>
      <c r="D47" s="336"/>
      <c r="E47" s="71" t="s">
        <v>109</v>
      </c>
      <c r="F47" s="194" t="s">
        <v>110</v>
      </c>
      <c r="G47" s="194" t="s">
        <v>110</v>
      </c>
      <c r="H47" s="162">
        <v>0</v>
      </c>
      <c r="I47" s="162">
        <v>0</v>
      </c>
      <c r="J47" s="162">
        <v>0</v>
      </c>
      <c r="K47" s="135">
        <f t="shared" si="0"/>
        <v>0</v>
      </c>
      <c r="L47" s="11"/>
      <c r="M47" s="11"/>
      <c r="N47" s="11"/>
      <c r="W47" s="14" t="s">
        <v>150</v>
      </c>
    </row>
    <row r="48" spans="2:23" ht="141" customHeight="1" x14ac:dyDescent="0.25">
      <c r="B48" s="336" t="s">
        <v>45</v>
      </c>
      <c r="C48" s="336" t="s">
        <v>126</v>
      </c>
      <c r="D48" s="336"/>
      <c r="E48" s="71" t="s">
        <v>112</v>
      </c>
      <c r="F48" s="194" t="s">
        <v>95</v>
      </c>
      <c r="G48" s="194" t="s">
        <v>95</v>
      </c>
      <c r="H48" s="162">
        <v>0</v>
      </c>
      <c r="I48" s="162">
        <v>0</v>
      </c>
      <c r="J48" s="162">
        <v>0</v>
      </c>
      <c r="K48" s="135">
        <f t="shared" si="0"/>
        <v>0</v>
      </c>
      <c r="L48" s="11"/>
      <c r="M48" s="11"/>
      <c r="N48" s="11"/>
    </row>
    <row r="49" spans="2:14" ht="114" customHeight="1" x14ac:dyDescent="0.25">
      <c r="B49" s="336"/>
      <c r="C49" s="336"/>
      <c r="D49" s="336"/>
      <c r="E49" s="71" t="s">
        <v>113</v>
      </c>
      <c r="F49" s="194" t="s">
        <v>84</v>
      </c>
      <c r="G49" s="194" t="s">
        <v>84</v>
      </c>
      <c r="H49" s="162">
        <v>0</v>
      </c>
      <c r="I49" s="162">
        <v>0</v>
      </c>
      <c r="J49" s="162">
        <v>0</v>
      </c>
      <c r="K49" s="135">
        <f t="shared" si="0"/>
        <v>0</v>
      </c>
      <c r="L49" s="11"/>
      <c r="M49" s="11"/>
      <c r="N49" s="11"/>
    </row>
    <row r="50" spans="2:14" ht="192" customHeight="1" x14ac:dyDescent="0.25">
      <c r="B50" s="193" t="s">
        <v>46</v>
      </c>
      <c r="C50" s="336" t="s">
        <v>47</v>
      </c>
      <c r="D50" s="336"/>
      <c r="E50" s="71" t="s">
        <v>114</v>
      </c>
      <c r="F50" s="194" t="s">
        <v>67</v>
      </c>
      <c r="G50" s="194" t="s">
        <v>67</v>
      </c>
      <c r="H50" s="162">
        <v>5</v>
      </c>
      <c r="I50" s="162">
        <v>4</v>
      </c>
      <c r="J50" s="162">
        <v>3</v>
      </c>
      <c r="K50" s="135">
        <f t="shared" si="0"/>
        <v>12</v>
      </c>
      <c r="L50" s="11"/>
      <c r="M50" s="11"/>
      <c r="N50" s="11"/>
    </row>
    <row r="51" spans="2:14" s="16" customFormat="1" ht="121.5" customHeight="1" x14ac:dyDescent="0.85">
      <c r="B51" s="337" t="s">
        <v>115</v>
      </c>
      <c r="C51" s="337"/>
      <c r="D51" s="337"/>
      <c r="E51" s="337"/>
      <c r="F51" s="337"/>
      <c r="G51" s="337"/>
      <c r="H51" s="195">
        <f>SUM(H6:H50)</f>
        <v>55</v>
      </c>
      <c r="I51" s="195">
        <f t="shared" ref="I51:J51" si="1">SUM(I6:I50)</f>
        <v>67</v>
      </c>
      <c r="J51" s="195">
        <f t="shared" si="1"/>
        <v>30</v>
      </c>
      <c r="K51" s="135">
        <f t="shared" si="0"/>
        <v>152</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0</v>
      </c>
    </row>
    <row r="70" spans="10:14" ht="50.25" customHeight="1" x14ac:dyDescent="0.25">
      <c r="J70" s="14">
        <f>K51+BMAZ!J44+CTAZ!J51</f>
        <v>1214</v>
      </c>
    </row>
  </sheetData>
  <mergeCells count="42">
    <mergeCell ref="B2:K2"/>
    <mergeCell ref="B3:K3"/>
    <mergeCell ref="B4:B5"/>
    <mergeCell ref="C4:D5"/>
    <mergeCell ref="E4:E5"/>
    <mergeCell ref="F4:G4"/>
    <mergeCell ref="H4:K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view="pageBreakPreview" zoomScale="23" zoomScaleNormal="23" zoomScaleSheetLayoutView="23" workbookViewId="0">
      <selection activeCell="H6" sqref="H6:H50"/>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48" t="s">
        <v>4</v>
      </c>
      <c r="C2" s="348"/>
      <c r="D2" s="348"/>
      <c r="E2" s="348"/>
      <c r="F2" s="348"/>
      <c r="G2" s="348"/>
      <c r="H2" s="348"/>
      <c r="I2" s="348"/>
      <c r="J2" s="348"/>
    </row>
    <row r="3" spans="1:12" ht="69.75" customHeight="1" x14ac:dyDescent="0.25">
      <c r="A3" s="60"/>
      <c r="B3" s="344" t="s">
        <v>127</v>
      </c>
      <c r="C3" s="344"/>
      <c r="D3" s="344"/>
      <c r="E3" s="344"/>
      <c r="F3" s="344"/>
      <c r="G3" s="344"/>
      <c r="H3" s="344"/>
      <c r="I3" s="344"/>
      <c r="J3" s="344"/>
    </row>
    <row r="4" spans="1:12" ht="110.25" customHeight="1" x14ac:dyDescent="0.25">
      <c r="A4" s="60"/>
      <c r="B4" s="343" t="s">
        <v>18</v>
      </c>
      <c r="C4" s="344" t="s">
        <v>56</v>
      </c>
      <c r="D4" s="344"/>
      <c r="E4" s="344" t="s">
        <v>57</v>
      </c>
      <c r="F4" s="343" t="s">
        <v>58</v>
      </c>
      <c r="G4" s="343"/>
      <c r="H4" s="343" t="s">
        <v>59</v>
      </c>
      <c r="I4" s="343"/>
      <c r="J4" s="343"/>
    </row>
    <row r="5" spans="1:12" s="57" customFormat="1" ht="98.45" customHeight="1" x14ac:dyDescent="0.3">
      <c r="B5" s="343"/>
      <c r="C5" s="344"/>
      <c r="D5" s="344"/>
      <c r="E5" s="344"/>
      <c r="F5" s="196" t="s">
        <v>60</v>
      </c>
      <c r="G5" s="196" t="s">
        <v>117</v>
      </c>
      <c r="H5" s="196" t="s">
        <v>187</v>
      </c>
      <c r="I5" s="196" t="s">
        <v>188</v>
      </c>
      <c r="J5" s="196" t="s">
        <v>14</v>
      </c>
    </row>
    <row r="6" spans="1:12" s="57" customFormat="1" ht="135.75" customHeight="1" x14ac:dyDescent="0.3">
      <c r="B6" s="343" t="s">
        <v>23</v>
      </c>
      <c r="C6" s="343" t="s">
        <v>24</v>
      </c>
      <c r="D6" s="343" t="s">
        <v>121</v>
      </c>
      <c r="E6" s="72" t="s">
        <v>61</v>
      </c>
      <c r="F6" s="197" t="s">
        <v>62</v>
      </c>
      <c r="G6" s="347" t="s">
        <v>48</v>
      </c>
      <c r="H6" s="167">
        <v>0</v>
      </c>
      <c r="I6" s="167">
        <v>0</v>
      </c>
      <c r="J6" s="168">
        <f t="shared" ref="J6:J50" si="0">SUM(H6:I6)</f>
        <v>0</v>
      </c>
    </row>
    <row r="7" spans="1:12" s="57" customFormat="1" ht="150.75" customHeight="1" x14ac:dyDescent="0.3">
      <c r="B7" s="343"/>
      <c r="C7" s="343"/>
      <c r="D7" s="343"/>
      <c r="E7" s="72" t="s">
        <v>63</v>
      </c>
      <c r="F7" s="197" t="s">
        <v>62</v>
      </c>
      <c r="G7" s="347"/>
      <c r="H7" s="167">
        <v>0</v>
      </c>
      <c r="I7" s="167">
        <v>0</v>
      </c>
      <c r="J7" s="168">
        <f t="shared" si="0"/>
        <v>0</v>
      </c>
    </row>
    <row r="8" spans="1:12" s="57" customFormat="1" ht="75" customHeight="1" x14ac:dyDescent="0.3">
      <c r="B8" s="343"/>
      <c r="C8" s="343"/>
      <c r="D8" s="343"/>
      <c r="E8" s="72" t="s">
        <v>64</v>
      </c>
      <c r="F8" s="197" t="s">
        <v>65</v>
      </c>
      <c r="G8" s="347"/>
      <c r="H8" s="167">
        <v>0</v>
      </c>
      <c r="I8" s="167">
        <v>0</v>
      </c>
      <c r="J8" s="168">
        <f t="shared" si="0"/>
        <v>0</v>
      </c>
    </row>
    <row r="9" spans="1:12" s="57" customFormat="1" ht="129.75" customHeight="1" x14ac:dyDescent="0.5">
      <c r="B9" s="343"/>
      <c r="C9" s="343"/>
      <c r="D9" s="343" t="s">
        <v>117</v>
      </c>
      <c r="E9" s="72" t="s">
        <v>61</v>
      </c>
      <c r="F9" s="347" t="s">
        <v>48</v>
      </c>
      <c r="G9" s="197" t="s">
        <v>77</v>
      </c>
      <c r="H9" s="167">
        <v>0</v>
      </c>
      <c r="I9" s="167">
        <v>0</v>
      </c>
      <c r="J9" s="168">
        <f t="shared" si="0"/>
        <v>0</v>
      </c>
      <c r="L9" s="61"/>
    </row>
    <row r="10" spans="1:12" s="57" customFormat="1" ht="96.75" customHeight="1" x14ac:dyDescent="0.5">
      <c r="B10" s="343"/>
      <c r="C10" s="343"/>
      <c r="D10" s="343"/>
      <c r="E10" s="72" t="s">
        <v>63</v>
      </c>
      <c r="F10" s="347"/>
      <c r="G10" s="197" t="s">
        <v>77</v>
      </c>
      <c r="H10" s="167">
        <v>0</v>
      </c>
      <c r="I10" s="167">
        <v>0</v>
      </c>
      <c r="J10" s="168">
        <f t="shared" si="0"/>
        <v>0</v>
      </c>
      <c r="L10" s="61"/>
    </row>
    <row r="11" spans="1:12" s="57" customFormat="1" ht="77.25" customHeight="1" x14ac:dyDescent="0.5">
      <c r="B11" s="343"/>
      <c r="C11" s="343"/>
      <c r="D11" s="343"/>
      <c r="E11" s="72" t="s">
        <v>64</v>
      </c>
      <c r="F11" s="347"/>
      <c r="G11" s="197" t="s">
        <v>77</v>
      </c>
      <c r="H11" s="167">
        <v>0</v>
      </c>
      <c r="I11" s="167">
        <v>0</v>
      </c>
      <c r="J11" s="168">
        <f t="shared" si="0"/>
        <v>0</v>
      </c>
      <c r="L11" s="61"/>
    </row>
    <row r="12" spans="1:12" s="57" customFormat="1" ht="120" customHeight="1" x14ac:dyDescent="0.5">
      <c r="B12" s="343" t="s">
        <v>25</v>
      </c>
      <c r="C12" s="343" t="s">
        <v>26</v>
      </c>
      <c r="D12" s="343"/>
      <c r="E12" s="72" t="s">
        <v>66</v>
      </c>
      <c r="F12" s="197" t="s">
        <v>67</v>
      </c>
      <c r="G12" s="197" t="s">
        <v>67</v>
      </c>
      <c r="H12" s="167">
        <v>0</v>
      </c>
      <c r="I12" s="167">
        <v>0</v>
      </c>
      <c r="J12" s="168">
        <f t="shared" si="0"/>
        <v>0</v>
      </c>
      <c r="L12" s="61"/>
    </row>
    <row r="13" spans="1:12" s="57" customFormat="1" ht="96.75" customHeight="1" x14ac:dyDescent="0.5">
      <c r="B13" s="343"/>
      <c r="C13" s="343"/>
      <c r="D13" s="343"/>
      <c r="E13" s="72" t="s">
        <v>68</v>
      </c>
      <c r="F13" s="197" t="s">
        <v>69</v>
      </c>
      <c r="G13" s="197" t="s">
        <v>69</v>
      </c>
      <c r="H13" s="167">
        <v>0</v>
      </c>
      <c r="I13" s="167">
        <v>0</v>
      </c>
      <c r="J13" s="168">
        <f t="shared" si="0"/>
        <v>0</v>
      </c>
      <c r="L13" s="61"/>
    </row>
    <row r="14" spans="1:12" ht="79.5" customHeight="1" x14ac:dyDescent="0.5">
      <c r="B14" s="343"/>
      <c r="C14" s="343"/>
      <c r="D14" s="343"/>
      <c r="E14" s="72" t="s">
        <v>70</v>
      </c>
      <c r="F14" s="197" t="s">
        <v>71</v>
      </c>
      <c r="G14" s="197" t="s">
        <v>71</v>
      </c>
      <c r="H14" s="167">
        <v>0</v>
      </c>
      <c r="I14" s="167">
        <v>0</v>
      </c>
      <c r="J14" s="168">
        <f t="shared" si="0"/>
        <v>0</v>
      </c>
      <c r="L14" s="61"/>
    </row>
    <row r="15" spans="1:12" ht="75" customHeight="1" x14ac:dyDescent="0.5">
      <c r="B15" s="343" t="s">
        <v>27</v>
      </c>
      <c r="C15" s="343" t="s">
        <v>28</v>
      </c>
      <c r="D15" s="343"/>
      <c r="E15" s="72" t="s">
        <v>72</v>
      </c>
      <c r="F15" s="197" t="s">
        <v>67</v>
      </c>
      <c r="G15" s="197" t="s">
        <v>67</v>
      </c>
      <c r="H15" s="167">
        <v>0</v>
      </c>
      <c r="I15" s="167">
        <v>0</v>
      </c>
      <c r="J15" s="168">
        <f t="shared" si="0"/>
        <v>0</v>
      </c>
      <c r="L15" s="61"/>
    </row>
    <row r="16" spans="1:12" ht="71.25" customHeight="1" x14ac:dyDescent="0.5">
      <c r="B16" s="343"/>
      <c r="C16" s="343"/>
      <c r="D16" s="343"/>
      <c r="E16" s="72" t="s">
        <v>73</v>
      </c>
      <c r="F16" s="197" t="s">
        <v>74</v>
      </c>
      <c r="G16" s="197" t="s">
        <v>74</v>
      </c>
      <c r="H16" s="167">
        <v>0</v>
      </c>
      <c r="I16" s="167">
        <v>0</v>
      </c>
      <c r="J16" s="168">
        <f t="shared" si="0"/>
        <v>0</v>
      </c>
      <c r="L16" s="61"/>
    </row>
    <row r="17" spans="2:25" ht="75.75" customHeight="1" x14ac:dyDescent="0.5">
      <c r="B17" s="343"/>
      <c r="C17" s="343"/>
      <c r="D17" s="343"/>
      <c r="E17" s="72" t="s">
        <v>75</v>
      </c>
      <c r="F17" s="197" t="s">
        <v>67</v>
      </c>
      <c r="G17" s="197" t="s">
        <v>67</v>
      </c>
      <c r="H17" s="167">
        <v>0</v>
      </c>
      <c r="I17" s="167">
        <v>0</v>
      </c>
      <c r="J17" s="168">
        <f t="shared" si="0"/>
        <v>0</v>
      </c>
      <c r="L17" s="61"/>
    </row>
    <row r="18" spans="2:25" ht="64.5" customHeight="1" x14ac:dyDescent="0.5">
      <c r="B18" s="343"/>
      <c r="C18" s="343"/>
      <c r="D18" s="343"/>
      <c r="E18" s="72" t="s">
        <v>76</v>
      </c>
      <c r="F18" s="197" t="s">
        <v>77</v>
      </c>
      <c r="G18" s="197" t="s">
        <v>77</v>
      </c>
      <c r="H18" s="167">
        <v>0</v>
      </c>
      <c r="I18" s="167">
        <v>0</v>
      </c>
      <c r="J18" s="168">
        <f t="shared" si="0"/>
        <v>0</v>
      </c>
      <c r="L18" s="61"/>
    </row>
    <row r="19" spans="2:25" ht="105.75" customHeight="1" x14ac:dyDescent="0.5">
      <c r="B19" s="343" t="s">
        <v>29</v>
      </c>
      <c r="C19" s="343" t="s">
        <v>30</v>
      </c>
      <c r="D19" s="343"/>
      <c r="E19" s="72" t="s">
        <v>78</v>
      </c>
      <c r="F19" s="197" t="s">
        <v>77</v>
      </c>
      <c r="G19" s="197" t="s">
        <v>77</v>
      </c>
      <c r="H19" s="167">
        <v>0</v>
      </c>
      <c r="I19" s="167">
        <v>1</v>
      </c>
      <c r="J19" s="168">
        <f t="shared" si="0"/>
        <v>1</v>
      </c>
      <c r="L19" s="61"/>
    </row>
    <row r="20" spans="2:25" ht="96.75" customHeight="1" x14ac:dyDescent="0.5">
      <c r="B20" s="343"/>
      <c r="C20" s="343"/>
      <c r="D20" s="343"/>
      <c r="E20" s="72" t="s">
        <v>79</v>
      </c>
      <c r="F20" s="197" t="s">
        <v>67</v>
      </c>
      <c r="G20" s="197" t="s">
        <v>67</v>
      </c>
      <c r="H20" s="167">
        <v>0</v>
      </c>
      <c r="I20" s="167">
        <v>0</v>
      </c>
      <c r="J20" s="168">
        <f t="shared" si="0"/>
        <v>0</v>
      </c>
      <c r="L20" s="61"/>
    </row>
    <row r="21" spans="2:25" ht="120.75" customHeight="1" x14ac:dyDescent="0.5">
      <c r="B21" s="343"/>
      <c r="C21" s="343"/>
      <c r="D21" s="343"/>
      <c r="E21" s="72" t="s">
        <v>80</v>
      </c>
      <c r="F21" s="197" t="s">
        <v>81</v>
      </c>
      <c r="G21" s="197" t="s">
        <v>77</v>
      </c>
      <c r="H21" s="167">
        <v>0</v>
      </c>
      <c r="I21" s="167">
        <v>1</v>
      </c>
      <c r="J21" s="168">
        <f t="shared" si="0"/>
        <v>1</v>
      </c>
      <c r="L21" s="61"/>
    </row>
    <row r="22" spans="2:25" ht="96.75" customHeight="1" x14ac:dyDescent="0.5">
      <c r="B22" s="343" t="s">
        <v>31</v>
      </c>
      <c r="C22" s="343" t="s">
        <v>32</v>
      </c>
      <c r="D22" s="343"/>
      <c r="E22" s="72" t="s">
        <v>82</v>
      </c>
      <c r="F22" s="197" t="s">
        <v>83</v>
      </c>
      <c r="G22" s="197" t="s">
        <v>83</v>
      </c>
      <c r="H22" s="167">
        <v>24</v>
      </c>
      <c r="I22" s="167">
        <v>13</v>
      </c>
      <c r="J22" s="168">
        <f t="shared" si="0"/>
        <v>37</v>
      </c>
      <c r="L22" s="61"/>
    </row>
    <row r="23" spans="2:25" ht="96.75" customHeight="1" x14ac:dyDescent="0.5">
      <c r="B23" s="343"/>
      <c r="C23" s="343"/>
      <c r="D23" s="343"/>
      <c r="E23" s="72" t="s">
        <v>158</v>
      </c>
      <c r="F23" s="197" t="s">
        <v>84</v>
      </c>
      <c r="G23" s="197" t="s">
        <v>84</v>
      </c>
      <c r="H23" s="167">
        <v>10</v>
      </c>
      <c r="I23" s="167">
        <v>9</v>
      </c>
      <c r="J23" s="168">
        <f t="shared" si="0"/>
        <v>19</v>
      </c>
      <c r="L23" s="61"/>
    </row>
    <row r="24" spans="2:25" ht="96.75" customHeight="1" x14ac:dyDescent="0.5">
      <c r="B24" s="343"/>
      <c r="C24" s="343"/>
      <c r="D24" s="343"/>
      <c r="E24" s="72" t="s">
        <v>85</v>
      </c>
      <c r="F24" s="197" t="s">
        <v>84</v>
      </c>
      <c r="G24" s="197" t="s">
        <v>84</v>
      </c>
      <c r="H24" s="167">
        <v>6</v>
      </c>
      <c r="I24" s="167">
        <v>5</v>
      </c>
      <c r="J24" s="168">
        <f t="shared" si="0"/>
        <v>11</v>
      </c>
      <c r="L24" s="61"/>
    </row>
    <row r="25" spans="2:25" ht="96.75" customHeight="1" x14ac:dyDescent="0.5">
      <c r="B25" s="343"/>
      <c r="C25" s="343"/>
      <c r="D25" s="343"/>
      <c r="E25" s="72" t="s">
        <v>86</v>
      </c>
      <c r="F25" s="197" t="s">
        <v>67</v>
      </c>
      <c r="G25" s="197" t="s">
        <v>67</v>
      </c>
      <c r="H25" s="167">
        <v>0</v>
      </c>
      <c r="I25" s="167">
        <v>1</v>
      </c>
      <c r="J25" s="168">
        <f t="shared" si="0"/>
        <v>1</v>
      </c>
      <c r="L25" s="61"/>
    </row>
    <row r="26" spans="2:25" ht="84" customHeight="1" x14ac:dyDescent="0.5">
      <c r="B26" s="343" t="s">
        <v>33</v>
      </c>
      <c r="C26" s="343" t="s">
        <v>34</v>
      </c>
      <c r="D26" s="343" t="s">
        <v>121</v>
      </c>
      <c r="E26" s="72" t="s">
        <v>88</v>
      </c>
      <c r="F26" s="346" t="s">
        <v>77</v>
      </c>
      <c r="G26" s="346"/>
      <c r="H26" s="167">
        <v>0</v>
      </c>
      <c r="I26" s="167">
        <v>0</v>
      </c>
      <c r="J26" s="168">
        <f t="shared" si="0"/>
        <v>0</v>
      </c>
      <c r="L26" s="61"/>
    </row>
    <row r="27" spans="2:25" ht="84" customHeight="1" x14ac:dyDescent="0.5">
      <c r="B27" s="343"/>
      <c r="C27" s="343"/>
      <c r="D27" s="343"/>
      <c r="E27" s="72" t="s">
        <v>89</v>
      </c>
      <c r="F27" s="346"/>
      <c r="G27" s="346"/>
      <c r="H27" s="167">
        <v>0</v>
      </c>
      <c r="I27" s="167">
        <v>0</v>
      </c>
      <c r="J27" s="168">
        <f t="shared" si="0"/>
        <v>0</v>
      </c>
      <c r="L27" s="61"/>
    </row>
    <row r="28" spans="2:25" ht="84" customHeight="1" x14ac:dyDescent="0.5">
      <c r="B28" s="343"/>
      <c r="C28" s="343"/>
      <c r="D28" s="343"/>
      <c r="E28" s="72" t="s">
        <v>90</v>
      </c>
      <c r="F28" s="346"/>
      <c r="G28" s="346"/>
      <c r="H28" s="167">
        <v>0</v>
      </c>
      <c r="I28" s="167">
        <v>0</v>
      </c>
      <c r="J28" s="168">
        <f t="shared" si="0"/>
        <v>0</v>
      </c>
      <c r="L28" s="61"/>
    </row>
    <row r="29" spans="2:25" ht="84" customHeight="1" x14ac:dyDescent="0.5">
      <c r="B29" s="343"/>
      <c r="C29" s="343"/>
      <c r="D29" s="343"/>
      <c r="E29" s="72" t="s">
        <v>91</v>
      </c>
      <c r="F29" s="346"/>
      <c r="G29" s="346"/>
      <c r="H29" s="167">
        <v>0</v>
      </c>
      <c r="I29" s="167">
        <v>0</v>
      </c>
      <c r="J29" s="168">
        <f t="shared" si="0"/>
        <v>0</v>
      </c>
      <c r="L29" s="61"/>
    </row>
    <row r="30" spans="2:25" ht="84" customHeight="1" x14ac:dyDescent="0.5">
      <c r="B30" s="343"/>
      <c r="C30" s="343"/>
      <c r="D30" s="343"/>
      <c r="E30" s="72" t="s">
        <v>92</v>
      </c>
      <c r="F30" s="346"/>
      <c r="G30" s="346"/>
      <c r="H30" s="167">
        <v>0</v>
      </c>
      <c r="I30" s="167">
        <v>0</v>
      </c>
      <c r="J30" s="168">
        <f t="shared" si="0"/>
        <v>0</v>
      </c>
      <c r="L30" s="61"/>
    </row>
    <row r="31" spans="2:25" ht="84" customHeight="1" x14ac:dyDescent="0.5">
      <c r="B31" s="343"/>
      <c r="C31" s="343"/>
      <c r="D31" s="343" t="s">
        <v>117</v>
      </c>
      <c r="E31" s="72" t="s">
        <v>88</v>
      </c>
      <c r="F31" s="346" t="s">
        <v>123</v>
      </c>
      <c r="G31" s="346"/>
      <c r="H31" s="167">
        <v>0</v>
      </c>
      <c r="I31" s="167">
        <v>0</v>
      </c>
      <c r="J31" s="168">
        <f t="shared" si="0"/>
        <v>0</v>
      </c>
      <c r="K31" s="14"/>
      <c r="L31" s="61"/>
      <c r="M31" s="14"/>
      <c r="N31" s="14"/>
      <c r="O31" s="14"/>
      <c r="P31" s="14"/>
      <c r="Q31" s="14"/>
      <c r="R31" s="14"/>
      <c r="S31" s="14"/>
      <c r="T31" s="14"/>
      <c r="U31" s="14"/>
      <c r="V31" s="14"/>
      <c r="W31" s="14"/>
      <c r="X31" s="14"/>
      <c r="Y31" s="14"/>
    </row>
    <row r="32" spans="2:25" ht="84" customHeight="1" x14ac:dyDescent="0.5">
      <c r="B32" s="343"/>
      <c r="C32" s="343"/>
      <c r="D32" s="343"/>
      <c r="E32" s="72" t="s">
        <v>89</v>
      </c>
      <c r="F32" s="346"/>
      <c r="G32" s="346"/>
      <c r="H32" s="167">
        <v>0</v>
      </c>
      <c r="I32" s="167">
        <v>0</v>
      </c>
      <c r="J32" s="168">
        <f t="shared" si="0"/>
        <v>0</v>
      </c>
      <c r="K32" s="14"/>
      <c r="L32" s="61"/>
      <c r="M32" s="14"/>
      <c r="N32" s="14"/>
      <c r="O32" s="14"/>
      <c r="P32" s="14"/>
      <c r="Q32" s="14"/>
      <c r="R32" s="14"/>
      <c r="S32" s="14"/>
      <c r="T32" s="14"/>
      <c r="U32" s="14"/>
      <c r="V32" s="14"/>
      <c r="W32" s="14"/>
      <c r="X32" s="14"/>
      <c r="Y32" s="14"/>
    </row>
    <row r="33" spans="2:25" ht="84" customHeight="1" x14ac:dyDescent="0.5">
      <c r="B33" s="343"/>
      <c r="C33" s="343"/>
      <c r="D33" s="343"/>
      <c r="E33" s="72" t="s">
        <v>90</v>
      </c>
      <c r="F33" s="346"/>
      <c r="G33" s="346"/>
      <c r="H33" s="167">
        <v>0</v>
      </c>
      <c r="I33" s="167">
        <v>0</v>
      </c>
      <c r="J33" s="168">
        <f t="shared" si="0"/>
        <v>0</v>
      </c>
      <c r="K33" s="14"/>
      <c r="L33" s="61"/>
      <c r="M33" s="14"/>
      <c r="N33" s="14"/>
      <c r="O33" s="14"/>
      <c r="P33" s="14"/>
      <c r="Q33" s="14"/>
      <c r="R33" s="14"/>
      <c r="S33" s="14"/>
      <c r="T33" s="14"/>
      <c r="U33" s="14"/>
      <c r="V33" s="14"/>
      <c r="W33" s="14"/>
      <c r="X33" s="14"/>
      <c r="Y33" s="14"/>
    </row>
    <row r="34" spans="2:25" ht="84" customHeight="1" x14ac:dyDescent="0.5">
      <c r="B34" s="343"/>
      <c r="C34" s="343"/>
      <c r="D34" s="343"/>
      <c r="E34" s="72" t="s">
        <v>91</v>
      </c>
      <c r="F34" s="346"/>
      <c r="G34" s="346"/>
      <c r="H34" s="167">
        <v>0</v>
      </c>
      <c r="I34" s="167">
        <v>0</v>
      </c>
      <c r="J34" s="168">
        <f t="shared" si="0"/>
        <v>0</v>
      </c>
      <c r="K34" s="14"/>
      <c r="L34" s="61"/>
      <c r="M34" s="14"/>
      <c r="N34" s="14"/>
      <c r="O34" s="14"/>
      <c r="P34" s="14"/>
      <c r="Q34" s="14"/>
      <c r="R34" s="14"/>
      <c r="S34" s="14"/>
      <c r="T34" s="14"/>
      <c r="U34" s="14"/>
      <c r="V34" s="14"/>
      <c r="W34" s="14"/>
      <c r="X34" s="14"/>
      <c r="Y34" s="14"/>
    </row>
    <row r="35" spans="2:25" ht="84" customHeight="1" x14ac:dyDescent="0.5">
      <c r="B35" s="343"/>
      <c r="C35" s="343"/>
      <c r="D35" s="343"/>
      <c r="E35" s="72" t="s">
        <v>92</v>
      </c>
      <c r="F35" s="346"/>
      <c r="G35" s="346"/>
      <c r="H35" s="167">
        <v>0</v>
      </c>
      <c r="I35" s="167">
        <v>0</v>
      </c>
      <c r="J35" s="168">
        <f t="shared" si="0"/>
        <v>0</v>
      </c>
      <c r="K35" s="14"/>
      <c r="L35" s="61"/>
      <c r="M35" s="14"/>
      <c r="N35" s="14"/>
      <c r="O35" s="14"/>
      <c r="P35" s="14"/>
      <c r="Q35" s="14"/>
      <c r="R35" s="14"/>
      <c r="S35" s="14"/>
      <c r="T35" s="14"/>
      <c r="U35" s="14"/>
      <c r="V35" s="14"/>
      <c r="W35" s="14"/>
      <c r="X35" s="14"/>
      <c r="Y35" s="14"/>
    </row>
    <row r="36" spans="2:25" ht="84" customHeight="1" x14ac:dyDescent="0.5">
      <c r="B36" s="343" t="s">
        <v>93</v>
      </c>
      <c r="C36" s="343" t="s">
        <v>35</v>
      </c>
      <c r="D36" s="343"/>
      <c r="E36" s="72" t="s">
        <v>94</v>
      </c>
      <c r="F36" s="197" t="s">
        <v>95</v>
      </c>
      <c r="G36" s="197" t="s">
        <v>95</v>
      </c>
      <c r="H36" s="167">
        <v>26</v>
      </c>
      <c r="I36" s="167">
        <v>1</v>
      </c>
      <c r="J36" s="168">
        <f t="shared" si="0"/>
        <v>27</v>
      </c>
      <c r="L36" s="61"/>
    </row>
    <row r="37" spans="2:25" ht="84" customHeight="1" x14ac:dyDescent="0.5">
      <c r="B37" s="343"/>
      <c r="C37" s="343"/>
      <c r="D37" s="343"/>
      <c r="E37" s="72" t="s">
        <v>142</v>
      </c>
      <c r="F37" s="197" t="s">
        <v>84</v>
      </c>
      <c r="G37" s="197" t="s">
        <v>84</v>
      </c>
      <c r="H37" s="167">
        <v>7</v>
      </c>
      <c r="I37" s="167">
        <v>1</v>
      </c>
      <c r="J37" s="168">
        <f t="shared" si="0"/>
        <v>8</v>
      </c>
      <c r="L37" s="61"/>
    </row>
    <row r="38" spans="2:25" ht="84" customHeight="1" x14ac:dyDescent="0.5">
      <c r="B38" s="196" t="s">
        <v>36</v>
      </c>
      <c r="C38" s="345" t="s">
        <v>37</v>
      </c>
      <c r="D38" s="345"/>
      <c r="E38" s="72" t="s">
        <v>97</v>
      </c>
      <c r="F38" s="197" t="s">
        <v>95</v>
      </c>
      <c r="G38" s="197" t="s">
        <v>95</v>
      </c>
      <c r="H38" s="167">
        <v>3</v>
      </c>
      <c r="I38" s="167">
        <v>1</v>
      </c>
      <c r="J38" s="168">
        <f t="shared" si="0"/>
        <v>4</v>
      </c>
      <c r="L38" s="61"/>
    </row>
    <row r="39" spans="2:25" ht="96.75" customHeight="1" x14ac:dyDescent="0.5">
      <c r="B39" s="343" t="s">
        <v>38</v>
      </c>
      <c r="C39" s="343" t="s">
        <v>144</v>
      </c>
      <c r="D39" s="343"/>
      <c r="E39" s="72" t="s">
        <v>98</v>
      </c>
      <c r="F39" s="197" t="s">
        <v>99</v>
      </c>
      <c r="G39" s="197" t="s">
        <v>99</v>
      </c>
      <c r="H39" s="167">
        <v>0</v>
      </c>
      <c r="I39" s="167">
        <v>0</v>
      </c>
      <c r="J39" s="168">
        <f t="shared" si="0"/>
        <v>0</v>
      </c>
      <c r="L39" s="61"/>
    </row>
    <row r="40" spans="2:25" ht="96.75" customHeight="1" x14ac:dyDescent="0.5">
      <c r="B40" s="343"/>
      <c r="C40" s="343"/>
      <c r="D40" s="343"/>
      <c r="E40" s="72" t="s">
        <v>100</v>
      </c>
      <c r="F40" s="197" t="s">
        <v>53</v>
      </c>
      <c r="G40" s="197" t="s">
        <v>53</v>
      </c>
      <c r="H40" s="167">
        <v>0</v>
      </c>
      <c r="I40" s="167">
        <v>0</v>
      </c>
      <c r="J40" s="168">
        <f t="shared" si="0"/>
        <v>0</v>
      </c>
      <c r="L40" s="61"/>
    </row>
    <row r="41" spans="2:25" ht="69" customHeight="1" x14ac:dyDescent="0.5">
      <c r="B41" s="343"/>
      <c r="C41" s="343"/>
      <c r="D41" s="343"/>
      <c r="E41" s="72" t="s">
        <v>101</v>
      </c>
      <c r="F41" s="197" t="s">
        <v>102</v>
      </c>
      <c r="G41" s="197" t="s">
        <v>102</v>
      </c>
      <c r="H41" s="167">
        <v>0</v>
      </c>
      <c r="I41" s="167">
        <v>0</v>
      </c>
      <c r="J41" s="168">
        <f t="shared" si="0"/>
        <v>0</v>
      </c>
      <c r="L41" s="61"/>
    </row>
    <row r="42" spans="2:25" ht="71.25" customHeight="1" x14ac:dyDescent="0.5">
      <c r="B42" s="343" t="s">
        <v>39</v>
      </c>
      <c r="C42" s="343" t="s">
        <v>40</v>
      </c>
      <c r="D42" s="343"/>
      <c r="E42" s="72" t="s">
        <v>125</v>
      </c>
      <c r="F42" s="197" t="s">
        <v>102</v>
      </c>
      <c r="G42" s="197" t="s">
        <v>102</v>
      </c>
      <c r="H42" s="167">
        <v>0</v>
      </c>
      <c r="I42" s="167">
        <v>0</v>
      </c>
      <c r="J42" s="168">
        <f t="shared" si="0"/>
        <v>0</v>
      </c>
      <c r="L42" s="61"/>
    </row>
    <row r="43" spans="2:25" ht="96.75" customHeight="1" x14ac:dyDescent="0.5">
      <c r="B43" s="343"/>
      <c r="C43" s="343"/>
      <c r="D43" s="343"/>
      <c r="E43" s="72" t="s">
        <v>104</v>
      </c>
      <c r="F43" s="197" t="s">
        <v>102</v>
      </c>
      <c r="G43" s="197" t="s">
        <v>102</v>
      </c>
      <c r="H43" s="167">
        <v>0</v>
      </c>
      <c r="I43" s="167">
        <v>0</v>
      </c>
      <c r="J43" s="168">
        <f t="shared" si="0"/>
        <v>0</v>
      </c>
      <c r="L43" s="61"/>
    </row>
    <row r="44" spans="2:25" ht="79.5" customHeight="1" x14ac:dyDescent="0.5">
      <c r="B44" s="343" t="s">
        <v>41</v>
      </c>
      <c r="C44" s="343" t="s">
        <v>42</v>
      </c>
      <c r="D44" s="343"/>
      <c r="E44" s="72" t="s">
        <v>105</v>
      </c>
      <c r="F44" s="197" t="s">
        <v>67</v>
      </c>
      <c r="G44" s="197" t="s">
        <v>67</v>
      </c>
      <c r="H44" s="167">
        <v>0</v>
      </c>
      <c r="I44" s="167">
        <v>0</v>
      </c>
      <c r="J44" s="168">
        <f t="shared" si="0"/>
        <v>0</v>
      </c>
      <c r="L44" s="61"/>
    </row>
    <row r="45" spans="2:25" ht="96.75" customHeight="1" x14ac:dyDescent="0.5">
      <c r="B45" s="343"/>
      <c r="C45" s="343"/>
      <c r="D45" s="343"/>
      <c r="E45" s="72" t="s">
        <v>106</v>
      </c>
      <c r="F45" s="197" t="s">
        <v>67</v>
      </c>
      <c r="G45" s="197" t="s">
        <v>67</v>
      </c>
      <c r="H45" s="167">
        <v>0</v>
      </c>
      <c r="I45" s="167">
        <v>0</v>
      </c>
      <c r="J45" s="168">
        <f t="shared" si="0"/>
        <v>0</v>
      </c>
      <c r="L45" s="61"/>
    </row>
    <row r="46" spans="2:25" ht="73.5" customHeight="1" x14ac:dyDescent="0.5">
      <c r="B46" s="343" t="s">
        <v>43</v>
      </c>
      <c r="C46" s="343" t="s">
        <v>44</v>
      </c>
      <c r="D46" s="343"/>
      <c r="E46" s="72" t="s">
        <v>107</v>
      </c>
      <c r="F46" s="197" t="s">
        <v>108</v>
      </c>
      <c r="G46" s="197" t="s">
        <v>108</v>
      </c>
      <c r="H46" s="167">
        <v>0</v>
      </c>
      <c r="I46" s="167">
        <v>0</v>
      </c>
      <c r="J46" s="168">
        <f t="shared" si="0"/>
        <v>0</v>
      </c>
      <c r="L46" s="61"/>
    </row>
    <row r="47" spans="2:25" ht="73.5" customHeight="1" x14ac:dyDescent="0.5">
      <c r="B47" s="343"/>
      <c r="C47" s="343"/>
      <c r="D47" s="343"/>
      <c r="E47" s="72" t="s">
        <v>109</v>
      </c>
      <c r="F47" s="197" t="s">
        <v>110</v>
      </c>
      <c r="G47" s="197" t="s">
        <v>110</v>
      </c>
      <c r="H47" s="167">
        <v>0</v>
      </c>
      <c r="I47" s="167">
        <v>0</v>
      </c>
      <c r="J47" s="168">
        <f t="shared" si="0"/>
        <v>0</v>
      </c>
      <c r="L47" s="61"/>
    </row>
    <row r="48" spans="2:25" ht="96.75" customHeight="1" x14ac:dyDescent="0.5">
      <c r="B48" s="343" t="s">
        <v>45</v>
      </c>
      <c r="C48" s="343" t="s">
        <v>111</v>
      </c>
      <c r="D48" s="343"/>
      <c r="E48" s="72" t="s">
        <v>112</v>
      </c>
      <c r="F48" s="197" t="s">
        <v>95</v>
      </c>
      <c r="G48" s="197" t="s">
        <v>95</v>
      </c>
      <c r="H48" s="167">
        <v>0</v>
      </c>
      <c r="I48" s="167">
        <v>0</v>
      </c>
      <c r="J48" s="168">
        <f t="shared" si="0"/>
        <v>0</v>
      </c>
      <c r="L48" s="61"/>
    </row>
    <row r="49" spans="2:12" ht="66.75" customHeight="1" x14ac:dyDescent="0.5">
      <c r="B49" s="343"/>
      <c r="C49" s="343"/>
      <c r="D49" s="343"/>
      <c r="E49" s="72" t="s">
        <v>113</v>
      </c>
      <c r="F49" s="197" t="s">
        <v>84</v>
      </c>
      <c r="G49" s="197" t="s">
        <v>84</v>
      </c>
      <c r="H49" s="167">
        <v>0</v>
      </c>
      <c r="I49" s="167">
        <v>0</v>
      </c>
      <c r="J49" s="168">
        <f t="shared" si="0"/>
        <v>0</v>
      </c>
      <c r="L49" s="61"/>
    </row>
    <row r="50" spans="2:12" ht="137.25" customHeight="1" x14ac:dyDescent="0.5">
      <c r="B50" s="196" t="s">
        <v>46</v>
      </c>
      <c r="C50" s="343" t="s">
        <v>47</v>
      </c>
      <c r="D50" s="343"/>
      <c r="E50" s="72" t="s">
        <v>114</v>
      </c>
      <c r="F50" s="197" t="s">
        <v>67</v>
      </c>
      <c r="G50" s="197" t="s">
        <v>67</v>
      </c>
      <c r="H50" s="167">
        <v>8</v>
      </c>
      <c r="I50" s="167">
        <v>6</v>
      </c>
      <c r="J50" s="168">
        <f t="shared" si="0"/>
        <v>14</v>
      </c>
      <c r="L50" s="61"/>
    </row>
    <row r="51" spans="2:12" s="62" customFormat="1" ht="108.75" customHeight="1" x14ac:dyDescent="0.85">
      <c r="B51" s="344" t="s">
        <v>115</v>
      </c>
      <c r="C51" s="344"/>
      <c r="D51" s="344"/>
      <c r="E51" s="344"/>
      <c r="F51" s="344"/>
      <c r="G51" s="344"/>
      <c r="H51" s="195">
        <f>SUM(H6:H50)</f>
        <v>84</v>
      </c>
      <c r="I51" s="195">
        <f>SUM(I6:I50)</f>
        <v>39</v>
      </c>
      <c r="J51" s="195">
        <f t="shared" ref="J51" si="1">SUM(J6:J50)</f>
        <v>123</v>
      </c>
    </row>
  </sheetData>
  <mergeCells count="42">
    <mergeCell ref="B2:J2"/>
    <mergeCell ref="B3:J3"/>
    <mergeCell ref="B4:B5"/>
    <mergeCell ref="C4:D5"/>
    <mergeCell ref="E4:E5"/>
    <mergeCell ref="F4:G4"/>
    <mergeCell ref="H4:J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tabSelected="1" view="pageBreakPreview" zoomScale="70" zoomScaleNormal="70" zoomScaleSheetLayoutView="70" workbookViewId="0">
      <selection activeCell="L158" sqref="L158"/>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7" width="42.28515625" style="14" customWidth="1"/>
    <col min="8" max="8" width="39.85546875" style="14" customWidth="1"/>
    <col min="9" max="9" width="2" style="14" customWidth="1"/>
    <col min="10" max="10" width="9.140625" style="145"/>
    <col min="11" max="11" width="9.140625" style="14"/>
    <col min="12" max="12" width="12.140625" style="14" customWidth="1"/>
    <col min="13" max="16384" width="9.140625" style="14"/>
  </cols>
  <sheetData>
    <row r="1" spans="2:12" ht="9" customHeight="1" thickBot="1" x14ac:dyDescent="0.3"/>
    <row r="2" spans="2:12" ht="56.25" customHeight="1" x14ac:dyDescent="0.3">
      <c r="B2" s="369" t="s">
        <v>415</v>
      </c>
      <c r="C2" s="370"/>
      <c r="D2" s="370"/>
      <c r="E2" s="370"/>
      <c r="F2" s="370"/>
      <c r="G2" s="370"/>
      <c r="H2" s="371"/>
      <c r="I2" s="146"/>
      <c r="J2" s="14"/>
    </row>
    <row r="3" spans="2:12" s="150" customFormat="1" ht="63" customHeight="1" x14ac:dyDescent="0.35">
      <c r="B3" s="169" t="s">
        <v>19</v>
      </c>
      <c r="C3" s="147" t="s">
        <v>135</v>
      </c>
      <c r="D3" s="147" t="s">
        <v>191</v>
      </c>
      <c r="E3" s="147" t="s">
        <v>192</v>
      </c>
      <c r="F3" s="147" t="s">
        <v>191</v>
      </c>
      <c r="G3" s="147" t="s">
        <v>193</v>
      </c>
      <c r="H3" s="170" t="s">
        <v>191</v>
      </c>
      <c r="I3" s="148"/>
      <c r="J3" s="149"/>
    </row>
    <row r="4" spans="2:12" ht="26.25" customHeight="1" x14ac:dyDescent="0.3">
      <c r="B4" s="368" t="s">
        <v>152</v>
      </c>
      <c r="C4" s="366" t="s">
        <v>194</v>
      </c>
      <c r="D4" s="353">
        <f>+F4+F12+F16</f>
        <v>2962</v>
      </c>
      <c r="E4" s="366" t="s">
        <v>195</v>
      </c>
      <c r="F4" s="366">
        <f>SUM(H4:H11)</f>
        <v>1499</v>
      </c>
      <c r="G4" s="227" t="s">
        <v>196</v>
      </c>
      <c r="H4" s="171">
        <v>233</v>
      </c>
      <c r="I4" s="151"/>
      <c r="J4" s="152"/>
      <c r="K4" s="153"/>
      <c r="L4" s="153"/>
    </row>
    <row r="5" spans="2:12" ht="25.5" customHeight="1" x14ac:dyDescent="0.3">
      <c r="B5" s="368"/>
      <c r="C5" s="366"/>
      <c r="D5" s="353"/>
      <c r="E5" s="366"/>
      <c r="F5" s="366"/>
      <c r="G5" s="227" t="s">
        <v>197</v>
      </c>
      <c r="H5" s="171">
        <v>124</v>
      </c>
      <c r="I5" s="151"/>
      <c r="J5" s="152"/>
      <c r="K5" s="153"/>
      <c r="L5" s="153"/>
    </row>
    <row r="6" spans="2:12" ht="25.5" customHeight="1" x14ac:dyDescent="0.3">
      <c r="B6" s="368"/>
      <c r="C6" s="366"/>
      <c r="D6" s="353"/>
      <c r="E6" s="366"/>
      <c r="F6" s="366"/>
      <c r="G6" s="227" t="s">
        <v>198</v>
      </c>
      <c r="H6" s="171">
        <v>157</v>
      </c>
      <c r="I6" s="151"/>
      <c r="J6" s="152"/>
      <c r="K6" s="153"/>
      <c r="L6" s="153"/>
    </row>
    <row r="7" spans="2:12" ht="25.5" customHeight="1" x14ac:dyDescent="0.3">
      <c r="B7" s="368"/>
      <c r="C7" s="366"/>
      <c r="D7" s="353"/>
      <c r="E7" s="366"/>
      <c r="F7" s="366"/>
      <c r="G7" s="227" t="s">
        <v>199</v>
      </c>
      <c r="H7" s="171">
        <v>152</v>
      </c>
      <c r="I7" s="151"/>
      <c r="J7" s="152"/>
      <c r="K7" s="153"/>
      <c r="L7" s="153"/>
    </row>
    <row r="8" spans="2:12" ht="25.5" customHeight="1" x14ac:dyDescent="0.3">
      <c r="B8" s="368"/>
      <c r="C8" s="366"/>
      <c r="D8" s="353"/>
      <c r="E8" s="366"/>
      <c r="F8" s="366"/>
      <c r="G8" s="227" t="s">
        <v>200</v>
      </c>
      <c r="H8" s="171">
        <v>197</v>
      </c>
      <c r="I8" s="151"/>
      <c r="J8" s="152"/>
      <c r="K8" s="153"/>
      <c r="L8" s="153"/>
    </row>
    <row r="9" spans="2:12" ht="25.5" customHeight="1" x14ac:dyDescent="0.3">
      <c r="B9" s="368"/>
      <c r="C9" s="366"/>
      <c r="D9" s="353"/>
      <c r="E9" s="366"/>
      <c r="F9" s="366"/>
      <c r="G9" s="227" t="s">
        <v>201</v>
      </c>
      <c r="H9" s="171">
        <v>130</v>
      </c>
      <c r="I9" s="151"/>
      <c r="J9" s="152"/>
      <c r="K9" s="153"/>
      <c r="L9" s="153"/>
    </row>
    <row r="10" spans="2:12" ht="25.5" customHeight="1" x14ac:dyDescent="0.3">
      <c r="B10" s="368"/>
      <c r="C10" s="366"/>
      <c r="D10" s="353"/>
      <c r="E10" s="366"/>
      <c r="F10" s="366"/>
      <c r="G10" s="227" t="s">
        <v>202</v>
      </c>
      <c r="H10" s="171">
        <v>332</v>
      </c>
      <c r="I10" s="151"/>
      <c r="J10" s="152"/>
      <c r="K10" s="153"/>
      <c r="L10" s="153"/>
    </row>
    <row r="11" spans="2:12" ht="25.5" customHeight="1" x14ac:dyDescent="0.3">
      <c r="B11" s="368"/>
      <c r="C11" s="366"/>
      <c r="D11" s="353"/>
      <c r="E11" s="366"/>
      <c r="F11" s="366"/>
      <c r="G11" s="227" t="s">
        <v>203</v>
      </c>
      <c r="H11" s="171">
        <v>174</v>
      </c>
      <c r="I11" s="151"/>
      <c r="J11" s="152"/>
      <c r="K11" s="153"/>
      <c r="L11" s="153"/>
    </row>
    <row r="12" spans="2:12" ht="25.5" customHeight="1" x14ac:dyDescent="0.3">
      <c r="B12" s="368"/>
      <c r="C12" s="366"/>
      <c r="D12" s="353"/>
      <c r="E12" s="366" t="s">
        <v>204</v>
      </c>
      <c r="F12" s="366">
        <f>SUM(H12:H15)</f>
        <v>340</v>
      </c>
      <c r="G12" s="227" t="s">
        <v>205</v>
      </c>
      <c r="H12" s="171">
        <v>50</v>
      </c>
      <c r="I12" s="151"/>
      <c r="J12" s="152"/>
      <c r="K12" s="153"/>
      <c r="L12" s="153"/>
    </row>
    <row r="13" spans="2:12" ht="25.5" customHeight="1" x14ac:dyDescent="0.3">
      <c r="B13" s="368"/>
      <c r="C13" s="366"/>
      <c r="D13" s="353"/>
      <c r="E13" s="366"/>
      <c r="F13" s="366"/>
      <c r="G13" s="227" t="s">
        <v>206</v>
      </c>
      <c r="H13" s="171">
        <v>40</v>
      </c>
      <c r="I13" s="151"/>
      <c r="J13" s="152"/>
      <c r="K13" s="153"/>
      <c r="L13" s="153"/>
    </row>
    <row r="14" spans="2:12" ht="27" customHeight="1" x14ac:dyDescent="0.3">
      <c r="B14" s="368"/>
      <c r="C14" s="366"/>
      <c r="D14" s="353"/>
      <c r="E14" s="366"/>
      <c r="F14" s="366"/>
      <c r="G14" s="227" t="s">
        <v>207</v>
      </c>
      <c r="H14" s="171">
        <v>241</v>
      </c>
      <c r="I14" s="151"/>
      <c r="J14" s="152"/>
      <c r="K14" s="153"/>
      <c r="L14" s="153"/>
    </row>
    <row r="15" spans="2:12" ht="27" customHeight="1" x14ac:dyDescent="0.3">
      <c r="B15" s="368"/>
      <c r="C15" s="366"/>
      <c r="D15" s="353"/>
      <c r="E15" s="366"/>
      <c r="F15" s="366"/>
      <c r="G15" s="227" t="s">
        <v>208</v>
      </c>
      <c r="H15" s="171">
        <v>9</v>
      </c>
      <c r="I15" s="151"/>
      <c r="J15" s="152"/>
      <c r="K15" s="153"/>
      <c r="L15" s="153"/>
    </row>
    <row r="16" spans="2:12" ht="27" customHeight="1" x14ac:dyDescent="0.3">
      <c r="B16" s="368"/>
      <c r="C16" s="366"/>
      <c r="D16" s="353"/>
      <c r="E16" s="366" t="s">
        <v>209</v>
      </c>
      <c r="F16" s="366">
        <f>SUM(H16:H23)</f>
        <v>1123</v>
      </c>
      <c r="G16" s="227" t="s">
        <v>210</v>
      </c>
      <c r="H16" s="171">
        <v>150</v>
      </c>
      <c r="I16" s="151"/>
      <c r="J16" s="152"/>
      <c r="K16" s="153"/>
      <c r="L16" s="153"/>
    </row>
    <row r="17" spans="2:12" ht="27" customHeight="1" x14ac:dyDescent="0.3">
      <c r="B17" s="368"/>
      <c r="C17" s="366"/>
      <c r="D17" s="353"/>
      <c r="E17" s="366"/>
      <c r="F17" s="366"/>
      <c r="G17" s="227" t="s">
        <v>211</v>
      </c>
      <c r="H17" s="171">
        <v>116</v>
      </c>
      <c r="I17" s="151"/>
      <c r="J17" s="152"/>
      <c r="K17" s="153"/>
      <c r="L17" s="153"/>
    </row>
    <row r="18" spans="2:12" ht="27" customHeight="1" x14ac:dyDescent="0.3">
      <c r="B18" s="368"/>
      <c r="C18" s="366"/>
      <c r="D18" s="353"/>
      <c r="E18" s="366"/>
      <c r="F18" s="366"/>
      <c r="G18" s="227" t="s">
        <v>212</v>
      </c>
      <c r="H18" s="171">
        <v>78</v>
      </c>
      <c r="I18" s="151"/>
      <c r="J18" s="152"/>
    </row>
    <row r="19" spans="2:12" ht="27" customHeight="1" x14ac:dyDescent="0.3">
      <c r="B19" s="368"/>
      <c r="C19" s="366"/>
      <c r="D19" s="353"/>
      <c r="E19" s="366"/>
      <c r="F19" s="366"/>
      <c r="G19" s="227" t="s">
        <v>213</v>
      </c>
      <c r="H19" s="171">
        <v>183</v>
      </c>
      <c r="I19" s="151"/>
      <c r="J19" s="152"/>
    </row>
    <row r="20" spans="2:12" ht="27" customHeight="1" x14ac:dyDescent="0.3">
      <c r="B20" s="368"/>
      <c r="C20" s="366"/>
      <c r="D20" s="353"/>
      <c r="E20" s="366"/>
      <c r="F20" s="366"/>
      <c r="G20" s="227" t="s">
        <v>214</v>
      </c>
      <c r="H20" s="171">
        <v>92</v>
      </c>
      <c r="I20" s="151"/>
      <c r="J20" s="152"/>
    </row>
    <row r="21" spans="2:12" ht="27" customHeight="1" x14ac:dyDescent="0.3">
      <c r="B21" s="368"/>
      <c r="C21" s="366"/>
      <c r="D21" s="353"/>
      <c r="E21" s="366"/>
      <c r="F21" s="366"/>
      <c r="G21" s="227" t="s">
        <v>215</v>
      </c>
      <c r="H21" s="171">
        <v>274</v>
      </c>
      <c r="I21" s="151"/>
      <c r="J21" s="152"/>
    </row>
    <row r="22" spans="2:12" ht="27" customHeight="1" x14ac:dyDescent="0.3">
      <c r="B22" s="368"/>
      <c r="C22" s="366"/>
      <c r="D22" s="353"/>
      <c r="E22" s="366"/>
      <c r="F22" s="366"/>
      <c r="G22" s="227" t="s">
        <v>216</v>
      </c>
      <c r="H22" s="171">
        <v>48</v>
      </c>
      <c r="I22" s="151"/>
      <c r="J22" s="152"/>
    </row>
    <row r="23" spans="2:12" ht="27" customHeight="1" x14ac:dyDescent="0.3">
      <c r="B23" s="368"/>
      <c r="C23" s="366"/>
      <c r="D23" s="353"/>
      <c r="E23" s="366"/>
      <c r="F23" s="366"/>
      <c r="G23" s="227" t="s">
        <v>217</v>
      </c>
      <c r="H23" s="171">
        <v>182</v>
      </c>
      <c r="I23" s="151"/>
      <c r="J23" s="152"/>
      <c r="K23" s="153"/>
      <c r="L23" s="153"/>
    </row>
    <row r="24" spans="2:12" ht="21.75" customHeight="1" x14ac:dyDescent="0.3">
      <c r="B24" s="368"/>
      <c r="C24" s="363" t="s">
        <v>218</v>
      </c>
      <c r="D24" s="353">
        <f>+F24+F30+F35</f>
        <v>1890</v>
      </c>
      <c r="E24" s="366" t="s">
        <v>219</v>
      </c>
      <c r="F24" s="366">
        <f>+H24+H25+H26+H27+H28+H29</f>
        <v>554</v>
      </c>
      <c r="G24" s="227" t="s">
        <v>220</v>
      </c>
      <c r="H24" s="171">
        <v>27</v>
      </c>
      <c r="I24" s="151"/>
    </row>
    <row r="25" spans="2:12" ht="21.75" customHeight="1" x14ac:dyDescent="0.3">
      <c r="B25" s="368"/>
      <c r="C25" s="363"/>
      <c r="D25" s="353"/>
      <c r="E25" s="366"/>
      <c r="F25" s="366"/>
      <c r="G25" s="227" t="s">
        <v>221</v>
      </c>
      <c r="H25" s="171">
        <v>127</v>
      </c>
      <c r="I25" s="151"/>
    </row>
    <row r="26" spans="2:12" ht="21.75" customHeight="1" x14ac:dyDescent="0.3">
      <c r="B26" s="368"/>
      <c r="C26" s="363"/>
      <c r="D26" s="353"/>
      <c r="E26" s="366"/>
      <c r="F26" s="366"/>
      <c r="G26" s="227" t="s">
        <v>222</v>
      </c>
      <c r="H26" s="171">
        <v>164</v>
      </c>
      <c r="I26" s="151"/>
    </row>
    <row r="27" spans="2:12" ht="21.75" customHeight="1" x14ac:dyDescent="0.3">
      <c r="B27" s="368"/>
      <c r="C27" s="363"/>
      <c r="D27" s="353"/>
      <c r="E27" s="366"/>
      <c r="F27" s="366"/>
      <c r="G27" s="227" t="s">
        <v>223</v>
      </c>
      <c r="H27" s="171">
        <v>119</v>
      </c>
      <c r="I27" s="151"/>
    </row>
    <row r="28" spans="2:12" ht="21.75" customHeight="1" x14ac:dyDescent="0.3">
      <c r="B28" s="368"/>
      <c r="C28" s="363"/>
      <c r="D28" s="353"/>
      <c r="E28" s="366"/>
      <c r="F28" s="366"/>
      <c r="G28" s="227" t="s">
        <v>224</v>
      </c>
      <c r="H28" s="171">
        <v>71</v>
      </c>
      <c r="I28" s="151"/>
    </row>
    <row r="29" spans="2:12" ht="21.75" customHeight="1" x14ac:dyDescent="0.3">
      <c r="B29" s="368"/>
      <c r="C29" s="363"/>
      <c r="D29" s="353"/>
      <c r="E29" s="366"/>
      <c r="F29" s="366"/>
      <c r="G29" s="227" t="s">
        <v>225</v>
      </c>
      <c r="H29" s="171">
        <v>46</v>
      </c>
      <c r="I29" s="151"/>
    </row>
    <row r="30" spans="2:12" ht="21.75" customHeight="1" x14ac:dyDescent="0.3">
      <c r="B30" s="368"/>
      <c r="C30" s="363"/>
      <c r="D30" s="353"/>
      <c r="E30" s="366" t="s">
        <v>226</v>
      </c>
      <c r="F30" s="366">
        <f>SUM(H30:H34)</f>
        <v>1010</v>
      </c>
      <c r="G30" s="227" t="s">
        <v>227</v>
      </c>
      <c r="H30" s="171">
        <v>270</v>
      </c>
      <c r="I30" s="151"/>
    </row>
    <row r="31" spans="2:12" ht="21.75" customHeight="1" x14ac:dyDescent="0.3">
      <c r="B31" s="368"/>
      <c r="C31" s="363"/>
      <c r="D31" s="353"/>
      <c r="E31" s="366"/>
      <c r="F31" s="366"/>
      <c r="G31" s="227" t="s">
        <v>228</v>
      </c>
      <c r="H31" s="171">
        <v>193</v>
      </c>
      <c r="I31" s="151"/>
    </row>
    <row r="32" spans="2:12" ht="21.75" customHeight="1" x14ac:dyDescent="0.3">
      <c r="B32" s="368"/>
      <c r="C32" s="363"/>
      <c r="D32" s="353"/>
      <c r="E32" s="366"/>
      <c r="F32" s="366"/>
      <c r="G32" s="227" t="s">
        <v>229</v>
      </c>
      <c r="H32" s="171">
        <v>324</v>
      </c>
      <c r="I32" s="151"/>
    </row>
    <row r="33" spans="2:12" ht="21.75" customHeight="1" x14ac:dyDescent="0.3">
      <c r="B33" s="368"/>
      <c r="C33" s="363"/>
      <c r="D33" s="353"/>
      <c r="E33" s="366"/>
      <c r="F33" s="366"/>
      <c r="G33" s="227" t="s">
        <v>230</v>
      </c>
      <c r="H33" s="171">
        <v>163</v>
      </c>
      <c r="I33" s="151"/>
    </row>
    <row r="34" spans="2:12" ht="21.75" customHeight="1" x14ac:dyDescent="0.3">
      <c r="B34" s="368"/>
      <c r="C34" s="363"/>
      <c r="D34" s="353"/>
      <c r="E34" s="366"/>
      <c r="F34" s="366"/>
      <c r="G34" s="227" t="s">
        <v>231</v>
      </c>
      <c r="H34" s="171">
        <v>60</v>
      </c>
      <c r="I34" s="151"/>
    </row>
    <row r="35" spans="2:12" ht="21.75" customHeight="1" x14ac:dyDescent="0.3">
      <c r="B35" s="368"/>
      <c r="C35" s="363"/>
      <c r="D35" s="353"/>
      <c r="E35" s="366" t="s">
        <v>232</v>
      </c>
      <c r="F35" s="366">
        <f>SUM(H35:H38)</f>
        <v>326</v>
      </c>
      <c r="G35" s="227" t="s">
        <v>233</v>
      </c>
      <c r="H35" s="171">
        <v>101</v>
      </c>
      <c r="I35" s="151"/>
    </row>
    <row r="36" spans="2:12" ht="21.75" customHeight="1" x14ac:dyDescent="0.3">
      <c r="B36" s="368"/>
      <c r="C36" s="363"/>
      <c r="D36" s="353"/>
      <c r="E36" s="366"/>
      <c r="F36" s="366"/>
      <c r="G36" s="227" t="s">
        <v>234</v>
      </c>
      <c r="H36" s="171">
        <v>95</v>
      </c>
      <c r="I36" s="151"/>
    </row>
    <row r="37" spans="2:12" ht="21.75" customHeight="1" x14ac:dyDescent="0.3">
      <c r="B37" s="368"/>
      <c r="C37" s="363"/>
      <c r="D37" s="353"/>
      <c r="E37" s="366"/>
      <c r="F37" s="366"/>
      <c r="G37" s="227" t="s">
        <v>235</v>
      </c>
      <c r="H37" s="171">
        <v>61</v>
      </c>
      <c r="I37" s="151"/>
    </row>
    <row r="38" spans="2:12" ht="21.75" customHeight="1" x14ac:dyDescent="0.3">
      <c r="B38" s="368"/>
      <c r="C38" s="363"/>
      <c r="D38" s="353"/>
      <c r="E38" s="366"/>
      <c r="F38" s="366"/>
      <c r="G38" s="227" t="s">
        <v>236</v>
      </c>
      <c r="H38" s="171">
        <v>69</v>
      </c>
      <c r="I38" s="151"/>
    </row>
    <row r="39" spans="2:12" ht="48" customHeight="1" x14ac:dyDescent="0.3">
      <c r="B39" s="352" t="s">
        <v>14</v>
      </c>
      <c r="C39" s="353"/>
      <c r="D39" s="225">
        <f>SUM(D4:D38)</f>
        <v>4852</v>
      </c>
      <c r="E39" s="227"/>
      <c r="F39" s="225">
        <f>SUM(F4:F38)</f>
        <v>4852</v>
      </c>
      <c r="G39" s="225"/>
      <c r="H39" s="225">
        <f>SUM(H4:H38)</f>
        <v>4852</v>
      </c>
      <c r="I39" s="151"/>
    </row>
    <row r="40" spans="2:12" ht="21.75" customHeight="1" x14ac:dyDescent="0.3">
      <c r="B40" s="368" t="s">
        <v>153</v>
      </c>
      <c r="C40" s="366" t="s">
        <v>237</v>
      </c>
      <c r="D40" s="353">
        <f>SUM(F40:F54)</f>
        <v>1850</v>
      </c>
      <c r="E40" s="366" t="s">
        <v>238</v>
      </c>
      <c r="F40" s="366">
        <f>SUM(H40:H43)</f>
        <v>542</v>
      </c>
      <c r="G40" s="227" t="s">
        <v>239</v>
      </c>
      <c r="H40" s="171">
        <v>195</v>
      </c>
      <c r="I40" s="151"/>
      <c r="J40" s="152"/>
      <c r="K40" s="153"/>
      <c r="L40" s="153"/>
    </row>
    <row r="41" spans="2:12" ht="21.75" customHeight="1" x14ac:dyDescent="0.3">
      <c r="B41" s="368"/>
      <c r="C41" s="366"/>
      <c r="D41" s="353"/>
      <c r="E41" s="366"/>
      <c r="F41" s="366"/>
      <c r="G41" s="227" t="s">
        <v>240</v>
      </c>
      <c r="H41" s="171">
        <v>134</v>
      </c>
      <c r="I41" s="151"/>
      <c r="J41" s="152"/>
      <c r="K41" s="154"/>
      <c r="L41" s="154"/>
    </row>
    <row r="42" spans="2:12" ht="21.75" customHeight="1" x14ac:dyDescent="0.3">
      <c r="B42" s="368"/>
      <c r="C42" s="366"/>
      <c r="D42" s="353"/>
      <c r="E42" s="366"/>
      <c r="F42" s="366"/>
      <c r="G42" s="227" t="s">
        <v>241</v>
      </c>
      <c r="H42" s="171">
        <v>134</v>
      </c>
      <c r="I42" s="151"/>
      <c r="J42" s="152"/>
      <c r="K42" s="154"/>
      <c r="L42" s="154"/>
    </row>
    <row r="43" spans="2:12" ht="21.75" customHeight="1" x14ac:dyDescent="0.3">
      <c r="B43" s="368"/>
      <c r="C43" s="366"/>
      <c r="D43" s="353"/>
      <c r="E43" s="366"/>
      <c r="F43" s="366"/>
      <c r="G43" s="227" t="s">
        <v>242</v>
      </c>
      <c r="H43" s="171">
        <v>79</v>
      </c>
      <c r="I43" s="151"/>
      <c r="J43" s="152"/>
      <c r="K43" s="154"/>
      <c r="L43" s="154"/>
    </row>
    <row r="44" spans="2:12" ht="21.75" customHeight="1" x14ac:dyDescent="0.3">
      <c r="B44" s="368"/>
      <c r="C44" s="366"/>
      <c r="D44" s="353"/>
      <c r="E44" s="366" t="s">
        <v>243</v>
      </c>
      <c r="F44" s="366">
        <f>+H44+H45+H46+H47+H48</f>
        <v>515</v>
      </c>
      <c r="G44" s="227" t="s">
        <v>244</v>
      </c>
      <c r="H44" s="171">
        <v>40</v>
      </c>
      <c r="I44" s="151"/>
      <c r="J44" s="152"/>
      <c r="K44" s="154"/>
      <c r="L44" s="154"/>
    </row>
    <row r="45" spans="2:12" ht="21.75" customHeight="1" x14ac:dyDescent="0.3">
      <c r="B45" s="368"/>
      <c r="C45" s="366"/>
      <c r="D45" s="353"/>
      <c r="E45" s="366"/>
      <c r="F45" s="366"/>
      <c r="G45" s="227" t="s">
        <v>245</v>
      </c>
      <c r="H45" s="171">
        <v>67</v>
      </c>
      <c r="I45" s="151"/>
      <c r="J45" s="152"/>
      <c r="K45" s="154"/>
      <c r="L45" s="154"/>
    </row>
    <row r="46" spans="2:12" ht="21.75" customHeight="1" x14ac:dyDescent="0.3">
      <c r="B46" s="368"/>
      <c r="C46" s="366"/>
      <c r="D46" s="353"/>
      <c r="E46" s="366"/>
      <c r="F46" s="366"/>
      <c r="G46" s="227" t="s">
        <v>246</v>
      </c>
      <c r="H46" s="171">
        <v>332</v>
      </c>
      <c r="I46" s="151"/>
      <c r="J46" s="152"/>
      <c r="K46" s="154"/>
      <c r="L46" s="154"/>
    </row>
    <row r="47" spans="2:12" ht="21.75" customHeight="1" x14ac:dyDescent="0.3">
      <c r="B47" s="368"/>
      <c r="C47" s="366"/>
      <c r="D47" s="353"/>
      <c r="E47" s="366"/>
      <c r="F47" s="366"/>
      <c r="G47" s="227" t="s">
        <v>247</v>
      </c>
      <c r="H47" s="171">
        <v>47</v>
      </c>
      <c r="I47" s="151"/>
      <c r="J47" s="152"/>
      <c r="K47" s="154"/>
      <c r="L47" s="154"/>
    </row>
    <row r="48" spans="2:12" ht="21.75" customHeight="1" x14ac:dyDescent="0.3">
      <c r="B48" s="368"/>
      <c r="C48" s="366"/>
      <c r="D48" s="353"/>
      <c r="E48" s="366"/>
      <c r="F48" s="366"/>
      <c r="G48" s="227" t="s">
        <v>248</v>
      </c>
      <c r="H48" s="171">
        <v>29</v>
      </c>
      <c r="I48" s="151"/>
      <c r="J48" s="152"/>
      <c r="K48" s="154"/>
      <c r="L48" s="154"/>
    </row>
    <row r="49" spans="2:12" ht="21.75" customHeight="1" x14ac:dyDescent="0.3">
      <c r="B49" s="368"/>
      <c r="C49" s="366"/>
      <c r="D49" s="353"/>
      <c r="E49" s="366" t="s">
        <v>249</v>
      </c>
      <c r="F49" s="366">
        <f>SUM(H49:H51)</f>
        <v>701</v>
      </c>
      <c r="G49" s="227" t="s">
        <v>250</v>
      </c>
      <c r="H49" s="171">
        <v>111</v>
      </c>
      <c r="I49" s="151"/>
      <c r="J49" s="152"/>
      <c r="K49" s="154"/>
      <c r="L49" s="154"/>
    </row>
    <row r="50" spans="2:12" ht="21.75" customHeight="1" x14ac:dyDescent="0.3">
      <c r="B50" s="368"/>
      <c r="C50" s="366"/>
      <c r="D50" s="353"/>
      <c r="E50" s="366"/>
      <c r="F50" s="366"/>
      <c r="G50" s="227" t="s">
        <v>251</v>
      </c>
      <c r="H50" s="171">
        <v>406</v>
      </c>
      <c r="I50" s="151"/>
      <c r="J50" s="152"/>
      <c r="K50" s="154"/>
      <c r="L50" s="154"/>
    </row>
    <row r="51" spans="2:12" ht="21.75" customHeight="1" x14ac:dyDescent="0.3">
      <c r="B51" s="368"/>
      <c r="C51" s="366"/>
      <c r="D51" s="353"/>
      <c r="E51" s="366"/>
      <c r="F51" s="366"/>
      <c r="G51" s="227" t="s">
        <v>252</v>
      </c>
      <c r="H51" s="171">
        <v>184</v>
      </c>
      <c r="I51" s="151"/>
      <c r="J51" s="152"/>
      <c r="K51" s="154"/>
      <c r="L51" s="154"/>
    </row>
    <row r="52" spans="2:12" ht="21.75" customHeight="1" x14ac:dyDescent="0.3">
      <c r="B52" s="368"/>
      <c r="C52" s="366"/>
      <c r="D52" s="353"/>
      <c r="E52" s="366" t="s">
        <v>253</v>
      </c>
      <c r="F52" s="366">
        <f>+H52+H53+H54</f>
        <v>92</v>
      </c>
      <c r="G52" s="227" t="s">
        <v>254</v>
      </c>
      <c r="H52" s="171">
        <v>60</v>
      </c>
      <c r="I52" s="151"/>
      <c r="J52" s="152"/>
      <c r="K52" s="154"/>
      <c r="L52" s="154"/>
    </row>
    <row r="53" spans="2:12" ht="21.75" customHeight="1" x14ac:dyDescent="0.3">
      <c r="B53" s="368"/>
      <c r="C53" s="366"/>
      <c r="D53" s="353"/>
      <c r="E53" s="366"/>
      <c r="F53" s="366"/>
      <c r="G53" s="227" t="s">
        <v>255</v>
      </c>
      <c r="H53" s="171">
        <v>19</v>
      </c>
      <c r="I53" s="151"/>
      <c r="J53" s="152"/>
    </row>
    <row r="54" spans="2:12" ht="21.75" customHeight="1" x14ac:dyDescent="0.3">
      <c r="B54" s="368"/>
      <c r="C54" s="366"/>
      <c r="D54" s="353"/>
      <c r="E54" s="366"/>
      <c r="F54" s="366"/>
      <c r="G54" s="227" t="s">
        <v>256</v>
      </c>
      <c r="H54" s="171">
        <v>13</v>
      </c>
      <c r="I54" s="151"/>
      <c r="J54" s="152"/>
    </row>
    <row r="55" spans="2:12" ht="21.75" customHeight="1" x14ac:dyDescent="0.3">
      <c r="B55" s="368"/>
      <c r="C55" s="366" t="s">
        <v>52</v>
      </c>
      <c r="D55" s="353">
        <f>F55+F58+F61+F64</f>
        <v>1521</v>
      </c>
      <c r="E55" s="366" t="s">
        <v>257</v>
      </c>
      <c r="F55" s="366">
        <f>+H55+H56+H57</f>
        <v>463</v>
      </c>
      <c r="G55" s="227" t="s">
        <v>258</v>
      </c>
      <c r="H55" s="171">
        <v>303</v>
      </c>
      <c r="I55" s="151"/>
      <c r="J55" s="152"/>
    </row>
    <row r="56" spans="2:12" ht="21.75" customHeight="1" x14ac:dyDescent="0.3">
      <c r="B56" s="368"/>
      <c r="C56" s="366"/>
      <c r="D56" s="353"/>
      <c r="E56" s="366"/>
      <c r="F56" s="366"/>
      <c r="G56" s="227" t="s">
        <v>259</v>
      </c>
      <c r="H56" s="171">
        <v>30</v>
      </c>
      <c r="I56" s="151"/>
      <c r="J56" s="152"/>
    </row>
    <row r="57" spans="2:12" ht="21.75" customHeight="1" x14ac:dyDescent="0.3">
      <c r="B57" s="368"/>
      <c r="C57" s="366"/>
      <c r="D57" s="353"/>
      <c r="E57" s="366"/>
      <c r="F57" s="366"/>
      <c r="G57" s="227" t="s">
        <v>260</v>
      </c>
      <c r="H57" s="171">
        <v>130</v>
      </c>
      <c r="I57" s="151"/>
      <c r="J57" s="152"/>
    </row>
    <row r="58" spans="2:12" ht="21.75" customHeight="1" x14ac:dyDescent="0.3">
      <c r="B58" s="368"/>
      <c r="C58" s="366"/>
      <c r="D58" s="353"/>
      <c r="E58" s="366" t="s">
        <v>261</v>
      </c>
      <c r="F58" s="366">
        <f>+H58+H59+H60</f>
        <v>419</v>
      </c>
      <c r="G58" s="227" t="s">
        <v>262</v>
      </c>
      <c r="H58" s="171">
        <v>154</v>
      </c>
      <c r="I58" s="151"/>
      <c r="J58" s="152"/>
    </row>
    <row r="59" spans="2:12" ht="21.75" customHeight="1" x14ac:dyDescent="0.3">
      <c r="B59" s="368"/>
      <c r="C59" s="366"/>
      <c r="D59" s="353"/>
      <c r="E59" s="366"/>
      <c r="F59" s="366"/>
      <c r="G59" s="227" t="s">
        <v>263</v>
      </c>
      <c r="H59" s="171">
        <v>203</v>
      </c>
      <c r="I59" s="151"/>
      <c r="J59" s="152"/>
    </row>
    <row r="60" spans="2:12" ht="21.75" customHeight="1" x14ac:dyDescent="0.3">
      <c r="B60" s="368"/>
      <c r="C60" s="366"/>
      <c r="D60" s="353"/>
      <c r="E60" s="366"/>
      <c r="F60" s="366"/>
      <c r="G60" s="227" t="s">
        <v>264</v>
      </c>
      <c r="H60" s="171">
        <v>62</v>
      </c>
      <c r="I60" s="151"/>
      <c r="J60" s="152"/>
    </row>
    <row r="61" spans="2:12" ht="21.75" customHeight="1" x14ac:dyDescent="0.3">
      <c r="B61" s="368"/>
      <c r="C61" s="366"/>
      <c r="D61" s="353"/>
      <c r="E61" s="366" t="s">
        <v>265</v>
      </c>
      <c r="F61" s="366">
        <f>H61+H62+H63</f>
        <v>336</v>
      </c>
      <c r="G61" s="227" t="s">
        <v>266</v>
      </c>
      <c r="H61" s="171">
        <v>111</v>
      </c>
      <c r="I61" s="151"/>
      <c r="J61" s="152"/>
    </row>
    <row r="62" spans="2:12" ht="21.75" customHeight="1" x14ac:dyDescent="0.3">
      <c r="B62" s="368"/>
      <c r="C62" s="366"/>
      <c r="D62" s="353"/>
      <c r="E62" s="366"/>
      <c r="F62" s="366"/>
      <c r="G62" s="227" t="s">
        <v>267</v>
      </c>
      <c r="H62" s="171">
        <v>62</v>
      </c>
      <c r="I62" s="151"/>
      <c r="J62" s="152"/>
    </row>
    <row r="63" spans="2:12" ht="21.75" customHeight="1" x14ac:dyDescent="0.3">
      <c r="B63" s="368"/>
      <c r="C63" s="366"/>
      <c r="D63" s="353"/>
      <c r="E63" s="366"/>
      <c r="F63" s="366"/>
      <c r="G63" s="227" t="s">
        <v>268</v>
      </c>
      <c r="H63" s="171">
        <v>163</v>
      </c>
      <c r="I63" s="151"/>
      <c r="J63" s="152"/>
    </row>
    <row r="64" spans="2:12" ht="21.75" customHeight="1" x14ac:dyDescent="0.3">
      <c r="B64" s="368"/>
      <c r="C64" s="366"/>
      <c r="D64" s="353"/>
      <c r="E64" s="366" t="s">
        <v>269</v>
      </c>
      <c r="F64" s="366">
        <f>+H64+H65+H66+H67</f>
        <v>303</v>
      </c>
      <c r="G64" s="227" t="s">
        <v>270</v>
      </c>
      <c r="H64" s="171">
        <v>92</v>
      </c>
      <c r="I64" s="151"/>
      <c r="J64" s="152"/>
    </row>
    <row r="65" spans="2:10" ht="21.75" customHeight="1" x14ac:dyDescent="0.3">
      <c r="B65" s="368"/>
      <c r="C65" s="366"/>
      <c r="D65" s="353"/>
      <c r="E65" s="366"/>
      <c r="F65" s="366"/>
      <c r="G65" s="227" t="s">
        <v>271</v>
      </c>
      <c r="H65" s="171">
        <v>36</v>
      </c>
      <c r="I65" s="151"/>
      <c r="J65" s="367"/>
    </row>
    <row r="66" spans="2:10" ht="21.75" customHeight="1" x14ac:dyDescent="0.3">
      <c r="B66" s="368"/>
      <c r="C66" s="366"/>
      <c r="D66" s="353"/>
      <c r="E66" s="366"/>
      <c r="F66" s="366"/>
      <c r="G66" s="227" t="s">
        <v>272</v>
      </c>
      <c r="H66" s="171">
        <v>86</v>
      </c>
      <c r="I66" s="151"/>
      <c r="J66" s="367"/>
    </row>
    <row r="67" spans="2:10" ht="21.75" customHeight="1" x14ac:dyDescent="0.3">
      <c r="B67" s="368"/>
      <c r="C67" s="366"/>
      <c r="D67" s="353"/>
      <c r="E67" s="366"/>
      <c r="F67" s="366"/>
      <c r="G67" s="227" t="s">
        <v>273</v>
      </c>
      <c r="H67" s="171">
        <v>89</v>
      </c>
      <c r="I67" s="151"/>
      <c r="J67" s="14"/>
    </row>
    <row r="68" spans="2:10" ht="42.75" customHeight="1" x14ac:dyDescent="0.3">
      <c r="B68" s="352" t="s">
        <v>14</v>
      </c>
      <c r="C68" s="353"/>
      <c r="D68" s="155">
        <f>SUM(D40:D67)</f>
        <v>3371</v>
      </c>
      <c r="E68" s="156"/>
      <c r="F68" s="225">
        <f>SUM(F40:F67)</f>
        <v>3371</v>
      </c>
      <c r="G68" s="157"/>
      <c r="H68" s="172">
        <f>SUM(H40:H67)</f>
        <v>3371</v>
      </c>
      <c r="I68" s="151"/>
    </row>
    <row r="69" spans="2:10" ht="48.75" customHeight="1" x14ac:dyDescent="0.3">
      <c r="B69" s="360" t="s">
        <v>416</v>
      </c>
      <c r="C69" s="361"/>
      <c r="D69" s="361"/>
      <c r="E69" s="361"/>
      <c r="F69" s="361"/>
      <c r="G69" s="361"/>
      <c r="H69" s="362"/>
      <c r="I69" s="151"/>
    </row>
    <row r="70" spans="2:10" s="150" customFormat="1" ht="63" customHeight="1" x14ac:dyDescent="0.35">
      <c r="B70" s="169" t="s">
        <v>19</v>
      </c>
      <c r="C70" s="147" t="s">
        <v>135</v>
      </c>
      <c r="D70" s="147" t="s">
        <v>191</v>
      </c>
      <c r="E70" s="147" t="s">
        <v>192</v>
      </c>
      <c r="F70" s="147" t="s">
        <v>191</v>
      </c>
      <c r="G70" s="147" t="s">
        <v>193</v>
      </c>
      <c r="H70" s="170" t="s">
        <v>191</v>
      </c>
      <c r="I70" s="158"/>
      <c r="J70" s="149"/>
    </row>
    <row r="71" spans="2:10" s="150" customFormat="1" ht="30.75" customHeight="1" x14ac:dyDescent="0.35">
      <c r="B71" s="357" t="s">
        <v>21</v>
      </c>
      <c r="C71" s="354" t="s">
        <v>118</v>
      </c>
      <c r="D71" s="364">
        <f>SUM(F71:F79)</f>
        <v>1121</v>
      </c>
      <c r="E71" s="365" t="s">
        <v>274</v>
      </c>
      <c r="F71" s="363">
        <f>SUM(H71:H74)</f>
        <v>587</v>
      </c>
      <c r="G71" s="226" t="s">
        <v>275</v>
      </c>
      <c r="H71" s="171">
        <v>101</v>
      </c>
      <c r="I71" s="158"/>
      <c r="J71" s="149"/>
    </row>
    <row r="72" spans="2:10" s="150" customFormat="1" ht="30.75" customHeight="1" x14ac:dyDescent="0.35">
      <c r="B72" s="357"/>
      <c r="C72" s="354"/>
      <c r="D72" s="364"/>
      <c r="E72" s="365"/>
      <c r="F72" s="363"/>
      <c r="G72" s="226" t="s">
        <v>276</v>
      </c>
      <c r="H72" s="171">
        <v>38</v>
      </c>
      <c r="I72" s="158"/>
      <c r="J72" s="149"/>
    </row>
    <row r="73" spans="2:10" s="150" customFormat="1" ht="30.75" customHeight="1" x14ac:dyDescent="0.35">
      <c r="B73" s="357"/>
      <c r="C73" s="354"/>
      <c r="D73" s="364"/>
      <c r="E73" s="363"/>
      <c r="F73" s="363"/>
      <c r="G73" s="226" t="s">
        <v>277</v>
      </c>
      <c r="H73" s="171">
        <v>436</v>
      </c>
      <c r="I73" s="158"/>
      <c r="J73" s="149"/>
    </row>
    <row r="74" spans="2:10" s="150" customFormat="1" ht="30.75" customHeight="1" x14ac:dyDescent="0.35">
      <c r="B74" s="357"/>
      <c r="C74" s="354"/>
      <c r="D74" s="364"/>
      <c r="E74" s="363"/>
      <c r="F74" s="363"/>
      <c r="G74" s="226" t="s">
        <v>278</v>
      </c>
      <c r="H74" s="171">
        <v>12</v>
      </c>
      <c r="I74" s="158"/>
      <c r="J74" s="149"/>
    </row>
    <row r="75" spans="2:10" s="150" customFormat="1" ht="30.75" customHeight="1" x14ac:dyDescent="0.35">
      <c r="B75" s="357"/>
      <c r="C75" s="354"/>
      <c r="D75" s="364"/>
      <c r="E75" s="363" t="s">
        <v>279</v>
      </c>
      <c r="F75" s="363">
        <f>SUM(H75:H79)</f>
        <v>534</v>
      </c>
      <c r="G75" s="226" t="s">
        <v>280</v>
      </c>
      <c r="H75" s="171">
        <v>49</v>
      </c>
      <c r="I75" s="158"/>
      <c r="J75" s="149"/>
    </row>
    <row r="76" spans="2:10" s="150" customFormat="1" ht="30.75" customHeight="1" x14ac:dyDescent="0.35">
      <c r="B76" s="357"/>
      <c r="C76" s="354"/>
      <c r="D76" s="364"/>
      <c r="E76" s="363"/>
      <c r="F76" s="363"/>
      <c r="G76" s="226" t="s">
        <v>281</v>
      </c>
      <c r="H76" s="171">
        <v>166</v>
      </c>
      <c r="I76" s="158"/>
      <c r="J76" s="149"/>
    </row>
    <row r="77" spans="2:10" s="150" customFormat="1" ht="30.75" customHeight="1" x14ac:dyDescent="0.35">
      <c r="B77" s="357"/>
      <c r="C77" s="354"/>
      <c r="D77" s="364"/>
      <c r="E77" s="363"/>
      <c r="F77" s="363"/>
      <c r="G77" s="226" t="s">
        <v>282</v>
      </c>
      <c r="H77" s="171">
        <v>33</v>
      </c>
      <c r="I77" s="158"/>
      <c r="J77" s="149"/>
    </row>
    <row r="78" spans="2:10" s="150" customFormat="1" ht="30.75" customHeight="1" x14ac:dyDescent="0.35">
      <c r="B78" s="357"/>
      <c r="C78" s="354"/>
      <c r="D78" s="364"/>
      <c r="E78" s="363"/>
      <c r="F78" s="363"/>
      <c r="G78" s="226" t="s">
        <v>283</v>
      </c>
      <c r="H78" s="171">
        <v>279</v>
      </c>
      <c r="I78" s="158"/>
      <c r="J78" s="149"/>
    </row>
    <row r="79" spans="2:10" s="150" customFormat="1" ht="30.75" customHeight="1" x14ac:dyDescent="0.35">
      <c r="B79" s="357"/>
      <c r="C79" s="354"/>
      <c r="D79" s="364"/>
      <c r="E79" s="363"/>
      <c r="F79" s="363"/>
      <c r="G79" s="226" t="s">
        <v>284</v>
      </c>
      <c r="H79" s="171">
        <v>7</v>
      </c>
      <c r="I79" s="158"/>
      <c r="J79" s="149"/>
    </row>
    <row r="80" spans="2:10" s="150" customFormat="1" ht="30.75" customHeight="1" x14ac:dyDescent="0.35">
      <c r="B80" s="357"/>
      <c r="C80" s="354" t="s">
        <v>285</v>
      </c>
      <c r="D80" s="364">
        <f>SUM(F80:F97)</f>
        <v>489</v>
      </c>
      <c r="E80" s="363" t="s">
        <v>286</v>
      </c>
      <c r="F80" s="363">
        <f>SUM(H80:H85)</f>
        <v>58</v>
      </c>
      <c r="G80" s="226" t="s">
        <v>287</v>
      </c>
      <c r="H80" s="171">
        <v>17</v>
      </c>
      <c r="I80" s="158"/>
      <c r="J80" s="149"/>
    </row>
    <row r="81" spans="2:10" s="150" customFormat="1" ht="30.75" customHeight="1" x14ac:dyDescent="0.35">
      <c r="B81" s="357"/>
      <c r="C81" s="354"/>
      <c r="D81" s="364"/>
      <c r="E81" s="363"/>
      <c r="F81" s="363"/>
      <c r="G81" s="226" t="s">
        <v>288</v>
      </c>
      <c r="H81" s="171">
        <v>4</v>
      </c>
      <c r="I81" s="158"/>
      <c r="J81" s="149"/>
    </row>
    <row r="82" spans="2:10" s="150" customFormat="1" ht="30.75" customHeight="1" x14ac:dyDescent="0.35">
      <c r="B82" s="357"/>
      <c r="C82" s="354"/>
      <c r="D82" s="364"/>
      <c r="E82" s="363"/>
      <c r="F82" s="363"/>
      <c r="G82" s="226" t="s">
        <v>289</v>
      </c>
      <c r="H82" s="171">
        <v>0</v>
      </c>
      <c r="I82" s="158"/>
      <c r="J82" s="149"/>
    </row>
    <row r="83" spans="2:10" s="150" customFormat="1" ht="30.75" customHeight="1" x14ac:dyDescent="0.35">
      <c r="B83" s="357"/>
      <c r="C83" s="354"/>
      <c r="D83" s="364"/>
      <c r="E83" s="363"/>
      <c r="F83" s="363"/>
      <c r="G83" s="226" t="s">
        <v>290</v>
      </c>
      <c r="H83" s="171">
        <v>17</v>
      </c>
      <c r="I83" s="158"/>
      <c r="J83" s="149"/>
    </row>
    <row r="84" spans="2:10" s="150" customFormat="1" ht="30.75" customHeight="1" x14ac:dyDescent="0.35">
      <c r="B84" s="357"/>
      <c r="C84" s="354"/>
      <c r="D84" s="364"/>
      <c r="E84" s="363"/>
      <c r="F84" s="363"/>
      <c r="G84" s="226" t="s">
        <v>291</v>
      </c>
      <c r="H84" s="171">
        <v>15</v>
      </c>
      <c r="I84" s="158"/>
      <c r="J84" s="149"/>
    </row>
    <row r="85" spans="2:10" s="150" customFormat="1" ht="30.75" customHeight="1" x14ac:dyDescent="0.35">
      <c r="B85" s="357"/>
      <c r="C85" s="354"/>
      <c r="D85" s="364"/>
      <c r="E85" s="363"/>
      <c r="F85" s="363"/>
      <c r="G85" s="226" t="s">
        <v>292</v>
      </c>
      <c r="H85" s="171">
        <v>5</v>
      </c>
      <c r="I85" s="158"/>
      <c r="J85" s="149"/>
    </row>
    <row r="86" spans="2:10" s="150" customFormat="1" ht="30.75" customHeight="1" x14ac:dyDescent="0.35">
      <c r="B86" s="357"/>
      <c r="C86" s="354"/>
      <c r="D86" s="364"/>
      <c r="E86" s="363" t="s">
        <v>293</v>
      </c>
      <c r="F86" s="363">
        <f>H86+H87+H88</f>
        <v>191</v>
      </c>
      <c r="G86" s="226" t="s">
        <v>294</v>
      </c>
      <c r="H86" s="171">
        <v>5</v>
      </c>
      <c r="I86" s="158"/>
      <c r="J86" s="149"/>
    </row>
    <row r="87" spans="2:10" s="150" customFormat="1" ht="30.75" customHeight="1" x14ac:dyDescent="0.35">
      <c r="B87" s="357"/>
      <c r="C87" s="354"/>
      <c r="D87" s="364"/>
      <c r="E87" s="363"/>
      <c r="F87" s="363"/>
      <c r="G87" s="226" t="s">
        <v>295</v>
      </c>
      <c r="H87" s="171">
        <v>13</v>
      </c>
      <c r="I87" s="158"/>
      <c r="J87" s="149"/>
    </row>
    <row r="88" spans="2:10" s="150" customFormat="1" ht="30.75" customHeight="1" x14ac:dyDescent="0.35">
      <c r="B88" s="357"/>
      <c r="C88" s="354"/>
      <c r="D88" s="364"/>
      <c r="E88" s="363"/>
      <c r="F88" s="363"/>
      <c r="G88" s="226" t="s">
        <v>296</v>
      </c>
      <c r="H88" s="171">
        <v>173</v>
      </c>
      <c r="I88" s="158"/>
      <c r="J88" s="149"/>
    </row>
    <row r="89" spans="2:10" s="150" customFormat="1" ht="30.75" customHeight="1" x14ac:dyDescent="0.35">
      <c r="B89" s="357"/>
      <c r="C89" s="354"/>
      <c r="D89" s="364"/>
      <c r="E89" s="363" t="s">
        <v>297</v>
      </c>
      <c r="F89" s="363">
        <f>SUM(H89:H92)</f>
        <v>192</v>
      </c>
      <c r="G89" s="226" t="s">
        <v>298</v>
      </c>
      <c r="H89" s="171">
        <v>21</v>
      </c>
      <c r="I89" s="158"/>
      <c r="J89" s="149"/>
    </row>
    <row r="90" spans="2:10" s="150" customFormat="1" ht="30.75" customHeight="1" x14ac:dyDescent="0.35">
      <c r="B90" s="357"/>
      <c r="C90" s="354"/>
      <c r="D90" s="364"/>
      <c r="E90" s="363"/>
      <c r="F90" s="363"/>
      <c r="G90" s="226" t="s">
        <v>299</v>
      </c>
      <c r="H90" s="171">
        <v>69</v>
      </c>
      <c r="I90" s="158"/>
      <c r="J90" s="149"/>
    </row>
    <row r="91" spans="2:10" s="150" customFormat="1" ht="30.75" customHeight="1" x14ac:dyDescent="0.35">
      <c r="B91" s="357"/>
      <c r="C91" s="354"/>
      <c r="D91" s="364"/>
      <c r="E91" s="363"/>
      <c r="F91" s="363"/>
      <c r="G91" s="226" t="s">
        <v>300</v>
      </c>
      <c r="H91" s="171">
        <v>41</v>
      </c>
      <c r="I91" s="158"/>
      <c r="J91" s="149"/>
    </row>
    <row r="92" spans="2:10" s="150" customFormat="1" ht="30.75" customHeight="1" x14ac:dyDescent="0.35">
      <c r="B92" s="357"/>
      <c r="C92" s="354"/>
      <c r="D92" s="364"/>
      <c r="E92" s="363"/>
      <c r="F92" s="363"/>
      <c r="G92" s="226" t="s">
        <v>301</v>
      </c>
      <c r="H92" s="171">
        <v>61</v>
      </c>
      <c r="I92" s="158"/>
      <c r="J92" s="149"/>
    </row>
    <row r="93" spans="2:10" s="150" customFormat="1" ht="30.75" customHeight="1" x14ac:dyDescent="0.35">
      <c r="B93" s="357"/>
      <c r="C93" s="354"/>
      <c r="D93" s="364"/>
      <c r="E93" s="363" t="s">
        <v>302</v>
      </c>
      <c r="F93" s="363">
        <f>SUM(H93:H97)</f>
        <v>48</v>
      </c>
      <c r="G93" s="226" t="s">
        <v>303</v>
      </c>
      <c r="H93" s="171">
        <v>35</v>
      </c>
      <c r="I93" s="158"/>
      <c r="J93" s="149"/>
    </row>
    <row r="94" spans="2:10" s="150" customFormat="1" ht="30.75" customHeight="1" x14ac:dyDescent="0.35">
      <c r="B94" s="357"/>
      <c r="C94" s="354"/>
      <c r="D94" s="364"/>
      <c r="E94" s="363"/>
      <c r="F94" s="363"/>
      <c r="G94" s="226" t="s">
        <v>304</v>
      </c>
      <c r="H94" s="171">
        <v>6</v>
      </c>
      <c r="I94" s="158"/>
      <c r="J94" s="149"/>
    </row>
    <row r="95" spans="2:10" s="150" customFormat="1" ht="30.75" customHeight="1" x14ac:dyDescent="0.35">
      <c r="B95" s="357"/>
      <c r="C95" s="354"/>
      <c r="D95" s="364"/>
      <c r="E95" s="363"/>
      <c r="F95" s="363"/>
      <c r="G95" s="226" t="s">
        <v>305</v>
      </c>
      <c r="H95" s="171">
        <v>6</v>
      </c>
      <c r="I95" s="158"/>
      <c r="J95" s="149"/>
    </row>
    <row r="96" spans="2:10" s="150" customFormat="1" ht="30.75" customHeight="1" x14ac:dyDescent="0.35">
      <c r="B96" s="357"/>
      <c r="C96" s="354"/>
      <c r="D96" s="364"/>
      <c r="E96" s="363"/>
      <c r="F96" s="363"/>
      <c r="G96" s="226" t="s">
        <v>306</v>
      </c>
      <c r="H96" s="171">
        <v>1</v>
      </c>
      <c r="I96" s="158"/>
      <c r="J96" s="149"/>
    </row>
    <row r="97" spans="2:10" s="150" customFormat="1" ht="24.75" customHeight="1" x14ac:dyDescent="0.35">
      <c r="B97" s="357"/>
      <c r="C97" s="354"/>
      <c r="D97" s="364"/>
      <c r="E97" s="363"/>
      <c r="F97" s="363"/>
      <c r="G97" s="226" t="s">
        <v>307</v>
      </c>
      <c r="H97" s="171">
        <v>0</v>
      </c>
      <c r="I97" s="158"/>
      <c r="J97" s="149"/>
    </row>
    <row r="98" spans="2:10" s="150" customFormat="1" ht="30.75" customHeight="1" x14ac:dyDescent="0.35">
      <c r="B98" s="357"/>
      <c r="C98" s="354" t="s">
        <v>308</v>
      </c>
      <c r="D98" s="364">
        <f>+F98+F101+F106+F111</f>
        <v>114</v>
      </c>
      <c r="E98" s="363" t="s">
        <v>309</v>
      </c>
      <c r="F98" s="363">
        <f>+H98+H99+H100</f>
        <v>32</v>
      </c>
      <c r="G98" s="226" t="s">
        <v>310</v>
      </c>
      <c r="H98" s="171">
        <v>26</v>
      </c>
      <c r="I98" s="158"/>
      <c r="J98" s="149"/>
    </row>
    <row r="99" spans="2:10" s="150" customFormat="1" ht="30.75" customHeight="1" x14ac:dyDescent="0.35">
      <c r="B99" s="357"/>
      <c r="C99" s="354"/>
      <c r="D99" s="364"/>
      <c r="E99" s="363"/>
      <c r="F99" s="363"/>
      <c r="G99" s="226" t="s">
        <v>311</v>
      </c>
      <c r="H99" s="171">
        <v>6</v>
      </c>
      <c r="I99" s="158"/>
      <c r="J99" s="149"/>
    </row>
    <row r="100" spans="2:10" s="150" customFormat="1" ht="30.75" customHeight="1" x14ac:dyDescent="0.35">
      <c r="B100" s="357"/>
      <c r="C100" s="354"/>
      <c r="D100" s="364"/>
      <c r="E100" s="363"/>
      <c r="F100" s="363"/>
      <c r="G100" s="226" t="s">
        <v>312</v>
      </c>
      <c r="H100" s="171">
        <v>0</v>
      </c>
      <c r="I100" s="158"/>
      <c r="J100" s="149"/>
    </row>
    <row r="101" spans="2:10" s="150" customFormat="1" ht="30.75" customHeight="1" x14ac:dyDescent="0.35">
      <c r="B101" s="357"/>
      <c r="C101" s="354"/>
      <c r="D101" s="364"/>
      <c r="E101" s="363" t="s">
        <v>313</v>
      </c>
      <c r="F101" s="363">
        <f>+H101+H102+H103+H104+H105</f>
        <v>12</v>
      </c>
      <c r="G101" s="226" t="s">
        <v>314</v>
      </c>
      <c r="H101" s="171">
        <v>1</v>
      </c>
      <c r="I101" s="158"/>
      <c r="J101" s="149"/>
    </row>
    <row r="102" spans="2:10" s="150" customFormat="1" ht="30.75" customHeight="1" x14ac:dyDescent="0.35">
      <c r="B102" s="357"/>
      <c r="C102" s="354"/>
      <c r="D102" s="364"/>
      <c r="E102" s="363"/>
      <c r="F102" s="363"/>
      <c r="G102" s="226" t="s">
        <v>315</v>
      </c>
      <c r="H102" s="171">
        <v>4</v>
      </c>
      <c r="I102" s="158"/>
      <c r="J102" s="149"/>
    </row>
    <row r="103" spans="2:10" s="150" customFormat="1" ht="30.75" customHeight="1" x14ac:dyDescent="0.35">
      <c r="B103" s="357"/>
      <c r="C103" s="354"/>
      <c r="D103" s="364"/>
      <c r="E103" s="363"/>
      <c r="F103" s="363"/>
      <c r="G103" s="226" t="s">
        <v>316</v>
      </c>
      <c r="H103" s="171">
        <v>0</v>
      </c>
      <c r="I103" s="158"/>
      <c r="J103" s="149"/>
    </row>
    <row r="104" spans="2:10" s="150" customFormat="1" ht="30.75" customHeight="1" x14ac:dyDescent="0.35">
      <c r="B104" s="357"/>
      <c r="C104" s="354"/>
      <c r="D104" s="364"/>
      <c r="E104" s="363"/>
      <c r="F104" s="363"/>
      <c r="G104" s="226" t="s">
        <v>317</v>
      </c>
      <c r="H104" s="171">
        <v>6</v>
      </c>
      <c r="I104" s="158"/>
      <c r="J104" s="149"/>
    </row>
    <row r="105" spans="2:10" s="150" customFormat="1" ht="30.75" customHeight="1" x14ac:dyDescent="0.35">
      <c r="B105" s="357"/>
      <c r="C105" s="354"/>
      <c r="D105" s="364"/>
      <c r="E105" s="363"/>
      <c r="F105" s="363"/>
      <c r="G105" s="226" t="s">
        <v>318</v>
      </c>
      <c r="H105" s="171">
        <v>1</v>
      </c>
      <c r="I105" s="158"/>
      <c r="J105" s="149"/>
    </row>
    <row r="106" spans="2:10" s="150" customFormat="1" ht="30.75" customHeight="1" x14ac:dyDescent="0.35">
      <c r="B106" s="357"/>
      <c r="C106" s="354"/>
      <c r="D106" s="364"/>
      <c r="E106" s="363" t="s">
        <v>319</v>
      </c>
      <c r="F106" s="363">
        <f>SUM(H106:H110)</f>
        <v>65</v>
      </c>
      <c r="G106" s="226" t="s">
        <v>320</v>
      </c>
      <c r="H106" s="171">
        <v>2</v>
      </c>
      <c r="I106" s="158"/>
      <c r="J106" s="149"/>
    </row>
    <row r="107" spans="2:10" s="150" customFormat="1" ht="30.75" customHeight="1" x14ac:dyDescent="0.35">
      <c r="B107" s="357"/>
      <c r="C107" s="354"/>
      <c r="D107" s="364"/>
      <c r="E107" s="363"/>
      <c r="F107" s="363"/>
      <c r="G107" s="226" t="s">
        <v>321</v>
      </c>
      <c r="H107" s="171">
        <v>18</v>
      </c>
      <c r="I107" s="158"/>
      <c r="J107" s="149"/>
    </row>
    <row r="108" spans="2:10" s="150" customFormat="1" ht="30.75" customHeight="1" x14ac:dyDescent="0.35">
      <c r="B108" s="357"/>
      <c r="C108" s="354"/>
      <c r="D108" s="364"/>
      <c r="E108" s="363"/>
      <c r="F108" s="363"/>
      <c r="G108" s="226" t="s">
        <v>322</v>
      </c>
      <c r="H108" s="171">
        <v>1</v>
      </c>
      <c r="I108" s="158"/>
      <c r="J108" s="149"/>
    </row>
    <row r="109" spans="2:10" s="150" customFormat="1" ht="30.75" customHeight="1" x14ac:dyDescent="0.35">
      <c r="B109" s="357"/>
      <c r="C109" s="354"/>
      <c r="D109" s="364"/>
      <c r="E109" s="363"/>
      <c r="F109" s="363"/>
      <c r="G109" s="226" t="s">
        <v>323</v>
      </c>
      <c r="H109" s="171">
        <v>34</v>
      </c>
      <c r="I109" s="158"/>
      <c r="J109" s="149"/>
    </row>
    <row r="110" spans="2:10" s="150" customFormat="1" ht="27" customHeight="1" x14ac:dyDescent="0.35">
      <c r="B110" s="357"/>
      <c r="C110" s="354"/>
      <c r="D110" s="364"/>
      <c r="E110" s="363"/>
      <c r="F110" s="363"/>
      <c r="G110" s="226" t="s">
        <v>324</v>
      </c>
      <c r="H110" s="171">
        <v>10</v>
      </c>
      <c r="I110" s="158"/>
      <c r="J110" s="149"/>
    </row>
    <row r="111" spans="2:10" s="150" customFormat="1" ht="30.75" customHeight="1" x14ac:dyDescent="0.35">
      <c r="B111" s="357"/>
      <c r="C111" s="354"/>
      <c r="D111" s="364"/>
      <c r="E111" s="363" t="s">
        <v>325</v>
      </c>
      <c r="F111" s="363">
        <f>+H111+H112+H113+H114</f>
        <v>5</v>
      </c>
      <c r="G111" s="226" t="s">
        <v>326</v>
      </c>
      <c r="H111" s="171">
        <v>2</v>
      </c>
      <c r="I111" s="158"/>
      <c r="J111" s="149"/>
    </row>
    <row r="112" spans="2:10" s="150" customFormat="1" ht="30.75" customHeight="1" x14ac:dyDescent="0.35">
      <c r="B112" s="357"/>
      <c r="C112" s="354"/>
      <c r="D112" s="364"/>
      <c r="E112" s="363"/>
      <c r="F112" s="363"/>
      <c r="G112" s="226" t="s">
        <v>327</v>
      </c>
      <c r="H112" s="171">
        <v>2</v>
      </c>
      <c r="I112" s="158"/>
      <c r="J112" s="149"/>
    </row>
    <row r="113" spans="2:10" s="150" customFormat="1" ht="30.75" customHeight="1" x14ac:dyDescent="0.35">
      <c r="B113" s="357"/>
      <c r="C113" s="354"/>
      <c r="D113" s="364"/>
      <c r="E113" s="363"/>
      <c r="F113" s="363"/>
      <c r="G113" s="226" t="s">
        <v>328</v>
      </c>
      <c r="H113" s="171">
        <v>0</v>
      </c>
      <c r="I113" s="158"/>
      <c r="J113" s="149"/>
    </row>
    <row r="114" spans="2:10" s="150" customFormat="1" ht="25.5" customHeight="1" x14ac:dyDescent="0.35">
      <c r="B114" s="357"/>
      <c r="C114" s="354"/>
      <c r="D114" s="364"/>
      <c r="E114" s="363"/>
      <c r="F114" s="363"/>
      <c r="G114" s="226" t="s">
        <v>329</v>
      </c>
      <c r="H114" s="171">
        <v>1</v>
      </c>
      <c r="I114" s="158"/>
      <c r="J114" s="149"/>
    </row>
    <row r="115" spans="2:10" s="150" customFormat="1" ht="42" customHeight="1" x14ac:dyDescent="0.35">
      <c r="B115" s="358" t="s">
        <v>14</v>
      </c>
      <c r="C115" s="359"/>
      <c r="D115" s="225">
        <f>SUM(D71:D114)</f>
        <v>1724</v>
      </c>
      <c r="E115" s="159"/>
      <c r="F115" s="225">
        <f>SUM(F71:F114)</f>
        <v>1724</v>
      </c>
      <c r="G115" s="225"/>
      <c r="H115" s="172">
        <f>SUM(H71:H114)</f>
        <v>1724</v>
      </c>
      <c r="I115" s="158"/>
      <c r="J115" s="149"/>
    </row>
    <row r="116" spans="2:10" ht="59.25" customHeight="1" x14ac:dyDescent="0.25">
      <c r="B116" s="360" t="s">
        <v>417</v>
      </c>
      <c r="C116" s="361"/>
      <c r="D116" s="361"/>
      <c r="E116" s="361"/>
      <c r="F116" s="361"/>
      <c r="G116" s="361"/>
      <c r="H116" s="362"/>
    </row>
    <row r="117" spans="2:10" s="150" customFormat="1" ht="61.5" customHeight="1" x14ac:dyDescent="0.35">
      <c r="B117" s="169" t="s">
        <v>19</v>
      </c>
      <c r="C117" s="147" t="s">
        <v>135</v>
      </c>
      <c r="D117" s="147" t="s">
        <v>191</v>
      </c>
      <c r="E117" s="147" t="s">
        <v>192</v>
      </c>
      <c r="F117" s="147" t="s">
        <v>191</v>
      </c>
      <c r="G117" s="147" t="s">
        <v>193</v>
      </c>
      <c r="H117" s="170" t="s">
        <v>191</v>
      </c>
      <c r="J117" s="149"/>
    </row>
    <row r="118" spans="2:10" s="150" customFormat="1" ht="30.75" customHeight="1" x14ac:dyDescent="0.35">
      <c r="B118" s="357" t="s">
        <v>22</v>
      </c>
      <c r="C118" s="354" t="s">
        <v>175</v>
      </c>
      <c r="D118" s="355">
        <f>SUM(F118:F136)</f>
        <v>599</v>
      </c>
      <c r="E118" s="351" t="s">
        <v>175</v>
      </c>
      <c r="F118" s="351">
        <f>SUM(H118:H124)</f>
        <v>359</v>
      </c>
      <c r="G118" s="226" t="s">
        <v>330</v>
      </c>
      <c r="H118" s="171">
        <v>231</v>
      </c>
      <c r="J118" s="149"/>
    </row>
    <row r="119" spans="2:10" s="150" customFormat="1" ht="30.75" customHeight="1" x14ac:dyDescent="0.35">
      <c r="B119" s="357"/>
      <c r="C119" s="354"/>
      <c r="D119" s="355"/>
      <c r="E119" s="351"/>
      <c r="F119" s="351"/>
      <c r="G119" s="226" t="s">
        <v>331</v>
      </c>
      <c r="H119" s="171">
        <v>80</v>
      </c>
      <c r="J119" s="149"/>
    </row>
    <row r="120" spans="2:10" s="150" customFormat="1" ht="30.75" customHeight="1" x14ac:dyDescent="0.35">
      <c r="B120" s="357"/>
      <c r="C120" s="354"/>
      <c r="D120" s="355"/>
      <c r="E120" s="351"/>
      <c r="F120" s="351"/>
      <c r="G120" s="226" t="s">
        <v>332</v>
      </c>
      <c r="H120" s="171">
        <v>12</v>
      </c>
      <c r="J120" s="149"/>
    </row>
    <row r="121" spans="2:10" s="150" customFormat="1" ht="30.75" customHeight="1" x14ac:dyDescent="0.35">
      <c r="B121" s="357"/>
      <c r="C121" s="354"/>
      <c r="D121" s="355"/>
      <c r="E121" s="351"/>
      <c r="F121" s="351"/>
      <c r="G121" s="226" t="s">
        <v>333</v>
      </c>
      <c r="H121" s="171">
        <v>11</v>
      </c>
      <c r="J121" s="149"/>
    </row>
    <row r="122" spans="2:10" s="150" customFormat="1" ht="30.75" customHeight="1" x14ac:dyDescent="0.35">
      <c r="B122" s="357"/>
      <c r="C122" s="354"/>
      <c r="D122" s="355"/>
      <c r="E122" s="351"/>
      <c r="F122" s="351"/>
      <c r="G122" s="226" t="s">
        <v>334</v>
      </c>
      <c r="H122" s="171">
        <v>5</v>
      </c>
      <c r="J122" s="149"/>
    </row>
    <row r="123" spans="2:10" s="150" customFormat="1" ht="30.75" customHeight="1" x14ac:dyDescent="0.35">
      <c r="B123" s="357"/>
      <c r="C123" s="354"/>
      <c r="D123" s="355"/>
      <c r="E123" s="351"/>
      <c r="F123" s="351"/>
      <c r="G123" s="226" t="s">
        <v>335</v>
      </c>
      <c r="H123" s="171">
        <v>11</v>
      </c>
      <c r="J123" s="149"/>
    </row>
    <row r="124" spans="2:10" s="150" customFormat="1" ht="30.75" customHeight="1" x14ac:dyDescent="0.35">
      <c r="B124" s="357"/>
      <c r="C124" s="354"/>
      <c r="D124" s="355"/>
      <c r="E124" s="351"/>
      <c r="F124" s="351"/>
      <c r="G124" s="226" t="s">
        <v>336</v>
      </c>
      <c r="H124" s="171">
        <v>9</v>
      </c>
      <c r="J124" s="149"/>
    </row>
    <row r="125" spans="2:10" s="150" customFormat="1" ht="30.75" customHeight="1" x14ac:dyDescent="0.35">
      <c r="B125" s="357"/>
      <c r="C125" s="354"/>
      <c r="D125" s="355"/>
      <c r="E125" s="351" t="s">
        <v>337</v>
      </c>
      <c r="F125" s="351">
        <f>SUM(H125:H127)</f>
        <v>119</v>
      </c>
      <c r="G125" s="226" t="s">
        <v>338</v>
      </c>
      <c r="H125" s="171">
        <v>12</v>
      </c>
      <c r="J125" s="149"/>
    </row>
    <row r="126" spans="2:10" s="150" customFormat="1" ht="30.75" customHeight="1" x14ac:dyDescent="0.35">
      <c r="B126" s="357"/>
      <c r="C126" s="354"/>
      <c r="D126" s="355"/>
      <c r="E126" s="351"/>
      <c r="F126" s="351"/>
      <c r="G126" s="226" t="s">
        <v>339</v>
      </c>
      <c r="H126" s="171">
        <v>100</v>
      </c>
      <c r="J126" s="149"/>
    </row>
    <row r="127" spans="2:10" s="150" customFormat="1" ht="30.75" customHeight="1" x14ac:dyDescent="0.35">
      <c r="B127" s="357"/>
      <c r="C127" s="354"/>
      <c r="D127" s="355"/>
      <c r="E127" s="351"/>
      <c r="F127" s="351"/>
      <c r="G127" s="226" t="s">
        <v>340</v>
      </c>
      <c r="H127" s="171">
        <v>7</v>
      </c>
      <c r="J127" s="149"/>
    </row>
    <row r="128" spans="2:10" s="150" customFormat="1" ht="30.75" customHeight="1" x14ac:dyDescent="0.35">
      <c r="B128" s="357"/>
      <c r="C128" s="354"/>
      <c r="D128" s="355"/>
      <c r="E128" s="351" t="s">
        <v>341</v>
      </c>
      <c r="F128" s="351">
        <f>+H128+H129+H130</f>
        <v>38</v>
      </c>
      <c r="G128" s="226" t="s">
        <v>342</v>
      </c>
      <c r="H128" s="171">
        <v>20</v>
      </c>
      <c r="J128" s="149"/>
    </row>
    <row r="129" spans="2:10" s="150" customFormat="1" ht="30.75" customHeight="1" x14ac:dyDescent="0.35">
      <c r="B129" s="357"/>
      <c r="C129" s="354"/>
      <c r="D129" s="355"/>
      <c r="E129" s="351"/>
      <c r="F129" s="351"/>
      <c r="G129" s="226" t="s">
        <v>343</v>
      </c>
      <c r="H129" s="171">
        <v>17</v>
      </c>
      <c r="J129" s="149"/>
    </row>
    <row r="130" spans="2:10" s="150" customFormat="1" ht="30.75" customHeight="1" x14ac:dyDescent="0.35">
      <c r="B130" s="357"/>
      <c r="C130" s="354"/>
      <c r="D130" s="355"/>
      <c r="E130" s="351"/>
      <c r="F130" s="351"/>
      <c r="G130" s="226" t="s">
        <v>344</v>
      </c>
      <c r="H130" s="171">
        <v>1</v>
      </c>
      <c r="J130" s="149"/>
    </row>
    <row r="131" spans="2:10" s="150" customFormat="1" ht="30.75" customHeight="1" x14ac:dyDescent="0.35">
      <c r="B131" s="357"/>
      <c r="C131" s="354"/>
      <c r="D131" s="355"/>
      <c r="E131" s="351" t="s">
        <v>345</v>
      </c>
      <c r="F131" s="351">
        <f>SUM(H131:H136)</f>
        <v>83</v>
      </c>
      <c r="G131" s="226" t="s">
        <v>346</v>
      </c>
      <c r="H131" s="171">
        <v>8</v>
      </c>
      <c r="J131" s="149"/>
    </row>
    <row r="132" spans="2:10" s="150" customFormat="1" ht="30.75" customHeight="1" x14ac:dyDescent="0.35">
      <c r="B132" s="357"/>
      <c r="C132" s="354"/>
      <c r="D132" s="355"/>
      <c r="E132" s="351"/>
      <c r="F132" s="351"/>
      <c r="G132" s="226" t="s">
        <v>347</v>
      </c>
      <c r="H132" s="171">
        <v>28</v>
      </c>
      <c r="J132" s="149"/>
    </row>
    <row r="133" spans="2:10" s="150" customFormat="1" ht="30.75" customHeight="1" x14ac:dyDescent="0.35">
      <c r="B133" s="357"/>
      <c r="C133" s="354"/>
      <c r="D133" s="355"/>
      <c r="E133" s="351"/>
      <c r="F133" s="351"/>
      <c r="G133" s="226" t="s">
        <v>348</v>
      </c>
      <c r="H133" s="171">
        <v>28</v>
      </c>
      <c r="J133" s="149"/>
    </row>
    <row r="134" spans="2:10" s="150" customFormat="1" ht="30.75" customHeight="1" x14ac:dyDescent="0.35">
      <c r="B134" s="357"/>
      <c r="C134" s="354"/>
      <c r="D134" s="355"/>
      <c r="E134" s="351"/>
      <c r="F134" s="351"/>
      <c r="G134" s="226" t="s">
        <v>349</v>
      </c>
      <c r="H134" s="171">
        <v>14</v>
      </c>
      <c r="J134" s="149"/>
    </row>
    <row r="135" spans="2:10" s="150" customFormat="1" ht="30.75" customHeight="1" x14ac:dyDescent="0.35">
      <c r="B135" s="357"/>
      <c r="C135" s="354"/>
      <c r="D135" s="355"/>
      <c r="E135" s="351"/>
      <c r="F135" s="351"/>
      <c r="G135" s="226" t="s">
        <v>350</v>
      </c>
      <c r="H135" s="171">
        <v>5</v>
      </c>
      <c r="J135" s="149"/>
    </row>
    <row r="136" spans="2:10" s="150" customFormat="1" ht="30.75" customHeight="1" x14ac:dyDescent="0.35">
      <c r="B136" s="357"/>
      <c r="C136" s="354"/>
      <c r="D136" s="355"/>
      <c r="E136" s="351"/>
      <c r="F136" s="351"/>
      <c r="G136" s="226" t="s">
        <v>351</v>
      </c>
      <c r="H136" s="171">
        <v>0</v>
      </c>
      <c r="J136" s="149"/>
    </row>
    <row r="137" spans="2:10" s="150" customFormat="1" ht="30.75" customHeight="1" x14ac:dyDescent="0.35">
      <c r="B137" s="357"/>
      <c r="C137" s="354" t="s">
        <v>352</v>
      </c>
      <c r="D137" s="355">
        <f>+F137+F144+F149+F154</f>
        <v>140</v>
      </c>
      <c r="E137" s="351" t="s">
        <v>352</v>
      </c>
      <c r="F137" s="356">
        <f>SUM(H137:H143)</f>
        <v>102</v>
      </c>
      <c r="G137" s="226" t="s">
        <v>353</v>
      </c>
      <c r="H137" s="171">
        <v>85</v>
      </c>
      <c r="J137" s="149"/>
    </row>
    <row r="138" spans="2:10" s="150" customFormat="1" ht="30.75" customHeight="1" x14ac:dyDescent="0.35">
      <c r="B138" s="357"/>
      <c r="C138" s="354"/>
      <c r="D138" s="355"/>
      <c r="E138" s="351"/>
      <c r="F138" s="356"/>
      <c r="G138" s="226" t="s">
        <v>354</v>
      </c>
      <c r="H138" s="171">
        <v>4</v>
      </c>
      <c r="J138" s="149"/>
    </row>
    <row r="139" spans="2:10" s="150" customFormat="1" ht="30.75" customHeight="1" x14ac:dyDescent="0.35">
      <c r="B139" s="357"/>
      <c r="C139" s="354"/>
      <c r="D139" s="355"/>
      <c r="E139" s="351"/>
      <c r="F139" s="356"/>
      <c r="G139" s="226" t="s">
        <v>355</v>
      </c>
      <c r="H139" s="171">
        <v>4</v>
      </c>
      <c r="J139" s="149"/>
    </row>
    <row r="140" spans="2:10" s="150" customFormat="1" ht="30.75" customHeight="1" x14ac:dyDescent="0.35">
      <c r="B140" s="357"/>
      <c r="C140" s="354"/>
      <c r="D140" s="355"/>
      <c r="E140" s="351"/>
      <c r="F140" s="356"/>
      <c r="G140" s="226" t="s">
        <v>356</v>
      </c>
      <c r="H140" s="171">
        <v>4</v>
      </c>
      <c r="J140" s="149"/>
    </row>
    <row r="141" spans="2:10" s="150" customFormat="1" ht="30.75" customHeight="1" x14ac:dyDescent="0.35">
      <c r="B141" s="357"/>
      <c r="C141" s="354"/>
      <c r="D141" s="355"/>
      <c r="E141" s="351"/>
      <c r="F141" s="356"/>
      <c r="G141" s="226" t="s">
        <v>357</v>
      </c>
      <c r="H141" s="171">
        <v>0</v>
      </c>
      <c r="J141" s="149"/>
    </row>
    <row r="142" spans="2:10" s="150" customFormat="1" ht="30.75" customHeight="1" x14ac:dyDescent="0.35">
      <c r="B142" s="357"/>
      <c r="C142" s="354"/>
      <c r="D142" s="355"/>
      <c r="E142" s="351"/>
      <c r="F142" s="356"/>
      <c r="G142" s="226" t="s">
        <v>358</v>
      </c>
      <c r="H142" s="171">
        <v>4</v>
      </c>
      <c r="J142" s="149"/>
    </row>
    <row r="143" spans="2:10" s="150" customFormat="1" ht="30.75" customHeight="1" x14ac:dyDescent="0.35">
      <c r="B143" s="357"/>
      <c r="C143" s="354"/>
      <c r="D143" s="355"/>
      <c r="E143" s="351"/>
      <c r="F143" s="356"/>
      <c r="G143" s="226" t="s">
        <v>359</v>
      </c>
      <c r="H143" s="171">
        <v>1</v>
      </c>
      <c r="J143" s="149"/>
    </row>
    <row r="144" spans="2:10" s="150" customFormat="1" ht="30.75" customHeight="1" x14ac:dyDescent="0.35">
      <c r="B144" s="357"/>
      <c r="C144" s="354"/>
      <c r="D144" s="355"/>
      <c r="E144" s="351" t="s">
        <v>360</v>
      </c>
      <c r="F144" s="351">
        <f>SUM(H144:H148)</f>
        <v>6</v>
      </c>
      <c r="G144" s="226" t="s">
        <v>361</v>
      </c>
      <c r="H144" s="171">
        <v>5</v>
      </c>
      <c r="J144" s="149"/>
    </row>
    <row r="145" spans="2:10" s="150" customFormat="1" ht="30.75" customHeight="1" x14ac:dyDescent="0.35">
      <c r="B145" s="357"/>
      <c r="C145" s="354"/>
      <c r="D145" s="355"/>
      <c r="E145" s="351"/>
      <c r="F145" s="351"/>
      <c r="G145" s="226" t="s">
        <v>362</v>
      </c>
      <c r="H145" s="171">
        <v>0</v>
      </c>
      <c r="J145" s="149"/>
    </row>
    <row r="146" spans="2:10" s="150" customFormat="1" ht="30.75" customHeight="1" x14ac:dyDescent="0.35">
      <c r="B146" s="357"/>
      <c r="C146" s="354"/>
      <c r="D146" s="355"/>
      <c r="E146" s="351"/>
      <c r="F146" s="351"/>
      <c r="G146" s="226" t="s">
        <v>363</v>
      </c>
      <c r="H146" s="171">
        <v>0</v>
      </c>
      <c r="J146" s="149"/>
    </row>
    <row r="147" spans="2:10" s="150" customFormat="1" ht="30.75" customHeight="1" x14ac:dyDescent="0.35">
      <c r="B147" s="357"/>
      <c r="C147" s="354"/>
      <c r="D147" s="355"/>
      <c r="E147" s="351"/>
      <c r="F147" s="351"/>
      <c r="G147" s="226" t="s">
        <v>364</v>
      </c>
      <c r="H147" s="171">
        <v>1</v>
      </c>
      <c r="J147" s="149"/>
    </row>
    <row r="148" spans="2:10" s="150" customFormat="1" ht="30.75" customHeight="1" x14ac:dyDescent="0.35">
      <c r="B148" s="357"/>
      <c r="C148" s="354"/>
      <c r="D148" s="355"/>
      <c r="E148" s="351"/>
      <c r="F148" s="351"/>
      <c r="G148" s="226" t="s">
        <v>365</v>
      </c>
      <c r="H148" s="171">
        <v>0</v>
      </c>
      <c r="J148" s="149"/>
    </row>
    <row r="149" spans="2:10" s="150" customFormat="1" ht="30.75" customHeight="1" x14ac:dyDescent="0.35">
      <c r="B149" s="357"/>
      <c r="C149" s="354"/>
      <c r="D149" s="355"/>
      <c r="E149" s="351" t="s">
        <v>366</v>
      </c>
      <c r="F149" s="351">
        <f>SUM(H149:H153)</f>
        <v>26</v>
      </c>
      <c r="G149" s="226" t="s">
        <v>367</v>
      </c>
      <c r="H149" s="171">
        <v>15</v>
      </c>
      <c r="J149" s="149"/>
    </row>
    <row r="150" spans="2:10" s="150" customFormat="1" ht="30.75" customHeight="1" x14ac:dyDescent="0.35">
      <c r="B150" s="357"/>
      <c r="C150" s="354"/>
      <c r="D150" s="355"/>
      <c r="E150" s="351"/>
      <c r="F150" s="351"/>
      <c r="G150" s="226" t="s">
        <v>368</v>
      </c>
      <c r="H150" s="171">
        <v>0</v>
      </c>
      <c r="J150" s="149"/>
    </row>
    <row r="151" spans="2:10" s="150" customFormat="1" ht="30.75" customHeight="1" x14ac:dyDescent="0.35">
      <c r="B151" s="357"/>
      <c r="C151" s="354"/>
      <c r="D151" s="355"/>
      <c r="E151" s="351"/>
      <c r="F151" s="351"/>
      <c r="G151" s="226" t="s">
        <v>369</v>
      </c>
      <c r="H151" s="171">
        <v>7</v>
      </c>
      <c r="J151" s="149"/>
    </row>
    <row r="152" spans="2:10" s="150" customFormat="1" ht="30.75" customHeight="1" x14ac:dyDescent="0.35">
      <c r="B152" s="357"/>
      <c r="C152" s="354"/>
      <c r="D152" s="355"/>
      <c r="E152" s="351"/>
      <c r="F152" s="351"/>
      <c r="G152" s="226" t="s">
        <v>370</v>
      </c>
      <c r="H152" s="171">
        <v>0</v>
      </c>
      <c r="J152" s="149"/>
    </row>
    <row r="153" spans="2:10" s="150" customFormat="1" ht="30.75" customHeight="1" x14ac:dyDescent="0.35">
      <c r="B153" s="357"/>
      <c r="C153" s="354"/>
      <c r="D153" s="355"/>
      <c r="E153" s="351"/>
      <c r="F153" s="351"/>
      <c r="G153" s="226" t="s">
        <v>371</v>
      </c>
      <c r="H153" s="171">
        <v>4</v>
      </c>
      <c r="J153" s="149"/>
    </row>
    <row r="154" spans="2:10" s="150" customFormat="1" ht="30.75" customHeight="1" x14ac:dyDescent="0.35">
      <c r="B154" s="357"/>
      <c r="C154" s="354"/>
      <c r="D154" s="355"/>
      <c r="E154" s="351" t="s">
        <v>372</v>
      </c>
      <c r="F154" s="351">
        <f>SUM(H154:H157)</f>
        <v>6</v>
      </c>
      <c r="G154" s="226" t="s">
        <v>373</v>
      </c>
      <c r="H154" s="171">
        <v>4</v>
      </c>
      <c r="J154" s="149"/>
    </row>
    <row r="155" spans="2:10" s="150" customFormat="1" ht="30.75" customHeight="1" x14ac:dyDescent="0.35">
      <c r="B155" s="357"/>
      <c r="C155" s="354"/>
      <c r="D155" s="355"/>
      <c r="E155" s="351"/>
      <c r="F155" s="351"/>
      <c r="G155" s="226" t="s">
        <v>374</v>
      </c>
      <c r="H155" s="171">
        <v>2</v>
      </c>
      <c r="J155" s="149"/>
    </row>
    <row r="156" spans="2:10" s="150" customFormat="1" ht="30.75" customHeight="1" x14ac:dyDescent="0.35">
      <c r="B156" s="357"/>
      <c r="C156" s="354"/>
      <c r="D156" s="355"/>
      <c r="E156" s="351"/>
      <c r="F156" s="351"/>
      <c r="G156" s="226" t="s">
        <v>375</v>
      </c>
      <c r="H156" s="171">
        <v>0</v>
      </c>
      <c r="J156" s="149"/>
    </row>
    <row r="157" spans="2:10" s="150" customFormat="1" ht="30.75" customHeight="1" x14ac:dyDescent="0.35">
      <c r="B157" s="357"/>
      <c r="C157" s="354"/>
      <c r="D157" s="355"/>
      <c r="E157" s="351"/>
      <c r="F157" s="351"/>
      <c r="G157" s="226" t="s">
        <v>376</v>
      </c>
      <c r="H157" s="171">
        <v>0</v>
      </c>
      <c r="J157" s="149"/>
    </row>
    <row r="158" spans="2:10" s="150" customFormat="1" ht="39" customHeight="1" x14ac:dyDescent="0.35">
      <c r="B158" s="352" t="s">
        <v>14</v>
      </c>
      <c r="C158" s="353"/>
      <c r="D158" s="225">
        <f>SUM(D118:D155)</f>
        <v>739</v>
      </c>
      <c r="E158" s="225"/>
      <c r="F158" s="225">
        <f>SUM(F118:F155)</f>
        <v>739</v>
      </c>
      <c r="G158" s="225"/>
      <c r="H158" s="172">
        <f>SUM(H118:H157)</f>
        <v>739</v>
      </c>
      <c r="J158" s="149"/>
    </row>
    <row r="159" spans="2:10" ht="38.25" customHeight="1" thickBot="1" x14ac:dyDescent="0.3">
      <c r="B159" s="349" t="s">
        <v>14</v>
      </c>
      <c r="C159" s="350"/>
      <c r="D159" s="350"/>
      <c r="E159" s="350"/>
      <c r="F159" s="350"/>
      <c r="G159" s="350"/>
      <c r="H159" s="173">
        <f>H158+H115+H68+H39</f>
        <v>10686</v>
      </c>
    </row>
  </sheetData>
  <mergeCells count="95">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 ref="E35:E38"/>
    <mergeCell ref="F35:F38"/>
    <mergeCell ref="F40:F43"/>
    <mergeCell ref="E44:E48"/>
    <mergeCell ref="F44:F4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F61:F63"/>
    <mergeCell ref="E64:E67"/>
    <mergeCell ref="F64:F67"/>
    <mergeCell ref="J65:J66"/>
    <mergeCell ref="B68:C68"/>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D98:D114"/>
    <mergeCell ref="E98:E100"/>
    <mergeCell ref="F98:F100"/>
    <mergeCell ref="E101:E105"/>
    <mergeCell ref="F101:F105"/>
    <mergeCell ref="E106:E110"/>
    <mergeCell ref="F106:F110"/>
    <mergeCell ref="E111:E114"/>
    <mergeCell ref="F111:F114"/>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B159:G159"/>
    <mergeCell ref="F144:F148"/>
    <mergeCell ref="E149:E153"/>
    <mergeCell ref="F149:F153"/>
    <mergeCell ref="E154:E157"/>
    <mergeCell ref="F154:F157"/>
    <mergeCell ref="B158:C158"/>
    <mergeCell ref="C137:C157"/>
    <mergeCell ref="D137:D157"/>
    <mergeCell ref="E137:E143"/>
    <mergeCell ref="F137:F143"/>
    <mergeCell ref="E144:E148"/>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B2" sqref="B2:N2"/>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72" t="s">
        <v>146</v>
      </c>
      <c r="C2" s="372"/>
      <c r="D2" s="372"/>
      <c r="E2" s="372"/>
      <c r="F2" s="372"/>
      <c r="G2" s="372"/>
      <c r="H2" s="372"/>
      <c r="I2" s="372"/>
      <c r="J2" s="372"/>
      <c r="K2" s="372"/>
      <c r="L2" s="372"/>
      <c r="M2" s="372"/>
      <c r="N2" s="372"/>
      <c r="AF2" s="101"/>
    </row>
    <row r="3" spans="2:32" s="98" customFormat="1" ht="409.6" customHeight="1" x14ac:dyDescent="0.25">
      <c r="B3" s="136"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73" t="s">
        <v>377</v>
      </c>
      <c r="C4" s="374"/>
      <c r="D4" s="374"/>
      <c r="E4" s="374"/>
      <c r="F4" s="374"/>
      <c r="G4" s="374"/>
      <c r="H4" s="374"/>
      <c r="I4" s="374"/>
      <c r="J4" s="374"/>
      <c r="K4" s="374"/>
      <c r="L4" s="374"/>
      <c r="M4" s="374"/>
      <c r="N4" s="375"/>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
  <sheetViews>
    <sheetView showGridLines="0" view="pageBreakPreview" zoomScale="10" zoomScaleNormal="35" zoomScaleSheetLayoutView="10" zoomScalePageLayoutView="30" workbookViewId="0">
      <selection activeCell="L21" sqref="L21"/>
    </sheetView>
  </sheetViews>
  <sheetFormatPr defaultColWidth="8.85546875" defaultRowHeight="110.25" x14ac:dyDescent="1.6"/>
  <cols>
    <col min="1" max="1" width="6" style="102" customWidth="1"/>
    <col min="2" max="2" width="55.85546875" style="103" customWidth="1"/>
    <col min="3" max="3" width="100.140625" style="104" customWidth="1"/>
    <col min="4" max="4" width="113" style="104" customWidth="1"/>
    <col min="5" max="5" width="95.85546875" style="176" customWidth="1"/>
    <col min="6" max="6" width="68.85546875" style="183" customWidth="1"/>
    <col min="7" max="7" width="71.5703125" style="185" customWidth="1"/>
    <col min="8" max="8" width="118.7109375" style="107" customWidth="1"/>
    <col min="9" max="9" width="124.42578125" style="185" customWidth="1"/>
    <col min="10" max="10" width="73" style="108" customWidth="1"/>
    <col min="11" max="11" width="122.5703125" style="187" customWidth="1"/>
    <col min="12" max="12" width="110.140625" style="185"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74"/>
      <c r="F1" s="182"/>
      <c r="G1" s="184"/>
      <c r="H1" s="68"/>
      <c r="I1" s="184"/>
      <c r="J1" s="64"/>
      <c r="K1" s="186"/>
      <c r="L1" s="184"/>
      <c r="M1" s="69"/>
      <c r="N1" s="94"/>
    </row>
    <row r="2" spans="2:14" s="48" customFormat="1" ht="409.5" customHeight="1" x14ac:dyDescent="0.25">
      <c r="B2" s="372" t="s">
        <v>190</v>
      </c>
      <c r="C2" s="372"/>
      <c r="D2" s="372"/>
      <c r="E2" s="372"/>
      <c r="F2" s="372"/>
      <c r="G2" s="372"/>
      <c r="H2" s="372"/>
      <c r="I2" s="372"/>
      <c r="J2" s="372"/>
      <c r="K2" s="372"/>
      <c r="L2" s="372"/>
      <c r="M2" s="372"/>
      <c r="N2" s="372"/>
    </row>
    <row r="3" spans="2:14" s="98" customFormat="1" ht="409.6" customHeight="1" x14ac:dyDescent="0.25">
      <c r="B3" s="136" t="s">
        <v>143</v>
      </c>
      <c r="C3" s="91" t="s">
        <v>145</v>
      </c>
      <c r="D3" s="91" t="s">
        <v>136</v>
      </c>
      <c r="E3" s="175" t="s">
        <v>128</v>
      </c>
      <c r="F3" s="177" t="s">
        <v>169</v>
      </c>
      <c r="G3" s="91" t="s">
        <v>129</v>
      </c>
      <c r="H3" s="91" t="s">
        <v>135</v>
      </c>
      <c r="I3" s="91" t="s">
        <v>130</v>
      </c>
      <c r="J3" s="91" t="s">
        <v>147</v>
      </c>
      <c r="K3" s="91" t="s">
        <v>131</v>
      </c>
      <c r="L3" s="91" t="s">
        <v>132</v>
      </c>
      <c r="M3" s="91" t="s">
        <v>170</v>
      </c>
      <c r="N3" s="91" t="s">
        <v>133</v>
      </c>
    </row>
    <row r="4" spans="2:14" ht="409.6" customHeight="1" x14ac:dyDescent="0.25">
      <c r="B4" s="219">
        <v>1</v>
      </c>
      <c r="C4" s="220" t="s">
        <v>409</v>
      </c>
      <c r="D4" s="220" t="s">
        <v>406</v>
      </c>
      <c r="E4" s="221">
        <v>44001</v>
      </c>
      <c r="F4" s="222">
        <v>0.63888888888888895</v>
      </c>
      <c r="G4" s="220" t="s">
        <v>22</v>
      </c>
      <c r="H4" s="220" t="s">
        <v>410</v>
      </c>
      <c r="I4" s="220" t="s">
        <v>411</v>
      </c>
      <c r="J4" s="220" t="s">
        <v>419</v>
      </c>
      <c r="K4" s="91" t="s">
        <v>412</v>
      </c>
      <c r="L4" s="220" t="s">
        <v>407</v>
      </c>
      <c r="M4" s="220" t="s">
        <v>405</v>
      </c>
      <c r="N4" s="223" t="s">
        <v>418</v>
      </c>
    </row>
    <row r="5" spans="2:14" ht="409.6" customHeight="1" x14ac:dyDescent="0.25">
      <c r="B5" s="219">
        <v>2</v>
      </c>
      <c r="C5" s="220" t="s">
        <v>413</v>
      </c>
      <c r="D5" s="220" t="s">
        <v>408</v>
      </c>
      <c r="E5" s="221">
        <v>44001</v>
      </c>
      <c r="F5" s="222">
        <v>0.64374999999999993</v>
      </c>
      <c r="G5" s="220" t="s">
        <v>22</v>
      </c>
      <c r="H5" s="220" t="s">
        <v>410</v>
      </c>
      <c r="I5" s="220" t="s">
        <v>411</v>
      </c>
      <c r="J5" s="220" t="s">
        <v>419</v>
      </c>
      <c r="K5" s="91" t="s">
        <v>414</v>
      </c>
      <c r="L5" s="220" t="s">
        <v>407</v>
      </c>
      <c r="M5" s="220" t="s">
        <v>405</v>
      </c>
      <c r="N5" s="223" t="s">
        <v>418</v>
      </c>
    </row>
  </sheetData>
  <mergeCells count="1">
    <mergeCell ref="B2:N2"/>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F11" sqref="F11"/>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68" t="s">
        <v>160</v>
      </c>
      <c r="C2" s="268"/>
      <c r="D2" s="268"/>
    </row>
    <row r="3" spans="1:6" s="9" customFormat="1" ht="39.75" customHeight="1" x14ac:dyDescent="0.25">
      <c r="A3" s="8"/>
      <c r="B3" s="267" t="s">
        <v>13</v>
      </c>
      <c r="C3" s="267"/>
      <c r="D3" s="130">
        <f>'21-06-2020(8AM)'!X21</f>
        <v>1969</v>
      </c>
    </row>
    <row r="4" spans="1:6" s="9" customFormat="1" ht="39.75" customHeight="1" x14ac:dyDescent="0.25">
      <c r="A4" s="8"/>
      <c r="B4" s="269" t="s">
        <v>421</v>
      </c>
      <c r="C4" s="267"/>
      <c r="D4" s="130">
        <f>'21-06-2020(8AM)'!Y21</f>
        <v>10686</v>
      </c>
    </row>
    <row r="5" spans="1:6" s="9" customFormat="1" ht="39.75" customHeight="1" x14ac:dyDescent="0.25">
      <c r="A5" s="8"/>
      <c r="B5" s="270" t="s">
        <v>14</v>
      </c>
      <c r="C5" s="270"/>
      <c r="D5" s="131">
        <f>D4+D3</f>
        <v>12655</v>
      </c>
    </row>
    <row r="6" spans="1:6" s="9" customFormat="1" ht="39.75" customHeight="1" x14ac:dyDescent="0.25">
      <c r="A6" s="8"/>
      <c r="B6" s="267" t="s">
        <v>15</v>
      </c>
      <c r="C6" s="267"/>
      <c r="D6" s="130">
        <f>'21-06-2020(8AM)'!AB21</f>
        <v>2024</v>
      </c>
    </row>
    <row r="7" spans="1:6" s="9" customFormat="1" ht="39.75" customHeight="1" x14ac:dyDescent="0.25">
      <c r="A7" s="8"/>
      <c r="B7" s="267" t="s">
        <v>16</v>
      </c>
      <c r="C7" s="267"/>
      <c r="D7" s="130">
        <f>BMAZ!J44+BRAZ!K51+CTAZ!J51</f>
        <v>1214</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view="pageBreakPreview" zoomScale="10" zoomScaleNormal="10" zoomScaleSheetLayoutView="10" workbookViewId="0">
      <selection activeCell="BC12" sqref="BC12"/>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73" t="s">
        <v>17</v>
      </c>
      <c r="H2" s="274"/>
      <c r="I2" s="274"/>
      <c r="J2" s="274"/>
      <c r="K2" s="274"/>
      <c r="L2" s="274"/>
      <c r="M2" s="274"/>
      <c r="N2" s="274"/>
      <c r="O2" s="274"/>
      <c r="P2" s="274"/>
      <c r="Q2" s="274"/>
      <c r="R2" s="274"/>
      <c r="S2" s="274"/>
      <c r="T2" s="274"/>
      <c r="U2" s="274"/>
      <c r="V2" s="274"/>
      <c r="W2" s="274"/>
      <c r="X2" s="274"/>
      <c r="Y2" s="274"/>
      <c r="Z2" s="274"/>
      <c r="AA2" s="274"/>
      <c r="AB2" s="275"/>
    </row>
    <row r="3" spans="1:56" ht="253.5" customHeight="1" x14ac:dyDescent="0.35">
      <c r="G3" s="276" t="s">
        <v>422</v>
      </c>
      <c r="H3" s="277"/>
      <c r="I3" s="277"/>
      <c r="J3" s="277"/>
      <c r="K3" s="277"/>
      <c r="L3" s="277"/>
      <c r="M3" s="277"/>
      <c r="N3" s="277"/>
      <c r="O3" s="277"/>
      <c r="P3" s="277"/>
      <c r="Q3" s="277"/>
      <c r="R3" s="277"/>
      <c r="S3" s="277"/>
      <c r="T3" s="277"/>
      <c r="U3" s="277"/>
      <c r="V3" s="277"/>
      <c r="W3" s="277"/>
      <c r="X3" s="277"/>
      <c r="Y3" s="277"/>
      <c r="Z3" s="277"/>
      <c r="AA3" s="277"/>
      <c r="AB3" s="278"/>
    </row>
    <row r="4" spans="1:56" s="122" customFormat="1" ht="165" customHeight="1" x14ac:dyDescent="0.9">
      <c r="G4" s="279" t="s">
        <v>18</v>
      </c>
      <c r="H4" s="280" t="s">
        <v>178</v>
      </c>
      <c r="I4" s="281" t="s">
        <v>19</v>
      </c>
      <c r="J4" s="281"/>
      <c r="K4" s="281"/>
      <c r="L4" s="281"/>
      <c r="M4" s="281"/>
      <c r="N4" s="281"/>
      <c r="O4" s="281"/>
      <c r="P4" s="281"/>
      <c r="Q4" s="281"/>
      <c r="R4" s="281"/>
      <c r="S4" s="281"/>
      <c r="T4" s="281"/>
      <c r="U4" s="281"/>
      <c r="V4" s="281"/>
      <c r="W4" s="281"/>
      <c r="X4" s="282" t="s">
        <v>179</v>
      </c>
      <c r="Y4" s="282"/>
      <c r="Z4" s="282"/>
      <c r="AA4" s="282"/>
      <c r="AB4" s="283"/>
    </row>
    <row r="5" spans="1:56" s="122" customFormat="1" ht="210" customHeight="1" x14ac:dyDescent="0.9">
      <c r="G5" s="279"/>
      <c r="H5" s="280"/>
      <c r="I5" s="281" t="s">
        <v>20</v>
      </c>
      <c r="J5" s="281"/>
      <c r="K5" s="281"/>
      <c r="L5" s="281"/>
      <c r="M5" s="281"/>
      <c r="N5" s="281" t="s">
        <v>21</v>
      </c>
      <c r="O5" s="281"/>
      <c r="P5" s="281"/>
      <c r="Q5" s="281"/>
      <c r="R5" s="281"/>
      <c r="S5" s="281" t="s">
        <v>22</v>
      </c>
      <c r="T5" s="281"/>
      <c r="U5" s="281"/>
      <c r="V5" s="281"/>
      <c r="W5" s="281"/>
      <c r="X5" s="282"/>
      <c r="Y5" s="282"/>
      <c r="Z5" s="282"/>
      <c r="AA5" s="282"/>
      <c r="AB5" s="283"/>
    </row>
    <row r="6" spans="1:56" s="122" customFormat="1" ht="409.6" customHeight="1" x14ac:dyDescent="0.9">
      <c r="G6" s="279"/>
      <c r="H6" s="280"/>
      <c r="I6" s="123" t="s">
        <v>180</v>
      </c>
      <c r="J6" s="123" t="s">
        <v>423</v>
      </c>
      <c r="K6" s="123" t="s">
        <v>14</v>
      </c>
      <c r="L6" s="123" t="s">
        <v>181</v>
      </c>
      <c r="M6" s="123" t="s">
        <v>182</v>
      </c>
      <c r="N6" s="123" t="s">
        <v>180</v>
      </c>
      <c r="O6" s="123" t="s">
        <v>423</v>
      </c>
      <c r="P6" s="123" t="s">
        <v>14</v>
      </c>
      <c r="Q6" s="123" t="s">
        <v>181</v>
      </c>
      <c r="R6" s="123" t="s">
        <v>182</v>
      </c>
      <c r="S6" s="123" t="s">
        <v>180</v>
      </c>
      <c r="T6" s="123" t="s">
        <v>423</v>
      </c>
      <c r="U6" s="123" t="s">
        <v>14</v>
      </c>
      <c r="V6" s="123" t="s">
        <v>181</v>
      </c>
      <c r="W6" s="123" t="s">
        <v>182</v>
      </c>
      <c r="X6" s="123" t="s">
        <v>180</v>
      </c>
      <c r="Y6" s="123" t="s">
        <v>423</v>
      </c>
      <c r="Z6" s="123" t="s">
        <v>14</v>
      </c>
      <c r="AA6" s="123" t="s">
        <v>181</v>
      </c>
      <c r="AB6" s="178" t="s">
        <v>385</v>
      </c>
    </row>
    <row r="7" spans="1:56" ht="261" customHeight="1" x14ac:dyDescent="0.35">
      <c r="G7" s="179" t="s">
        <v>23</v>
      </c>
      <c r="H7" s="124" t="s">
        <v>24</v>
      </c>
      <c r="I7" s="125">
        <v>33</v>
      </c>
      <c r="J7" s="126">
        <v>8052</v>
      </c>
      <c r="K7" s="126">
        <f t="shared" ref="K7:K20" si="0">I7+J7</f>
        <v>8085</v>
      </c>
      <c r="L7" s="126">
        <f t="shared" ref="L7:L20" si="1">K7-M7</f>
        <v>8046</v>
      </c>
      <c r="M7" s="125">
        <v>39</v>
      </c>
      <c r="N7" s="125">
        <v>24</v>
      </c>
      <c r="O7" s="127">
        <v>1708</v>
      </c>
      <c r="P7" s="126">
        <f t="shared" ref="P7:P20" si="2">N7+O7</f>
        <v>1732</v>
      </c>
      <c r="Q7" s="126">
        <f t="shared" ref="Q7:Q20" si="3">P7-R7</f>
        <v>1705</v>
      </c>
      <c r="R7" s="125">
        <v>27</v>
      </c>
      <c r="S7" s="125">
        <v>8</v>
      </c>
      <c r="T7" s="125">
        <v>730</v>
      </c>
      <c r="U7" s="126">
        <f t="shared" ref="U7:U20" si="4">S7+T7</f>
        <v>738</v>
      </c>
      <c r="V7" s="126">
        <f>U7-W7</f>
        <v>730</v>
      </c>
      <c r="W7" s="125">
        <v>8</v>
      </c>
      <c r="X7" s="125">
        <f t="shared" ref="X7:X20" si="5">I7+N7+S7</f>
        <v>65</v>
      </c>
      <c r="Y7" s="126">
        <f t="shared" ref="Y7:Y20" si="6">J7+O7+T7</f>
        <v>10490</v>
      </c>
      <c r="Z7" s="126">
        <f t="shared" ref="Z7:Z20" si="7">K7+P7+U7</f>
        <v>10555</v>
      </c>
      <c r="AA7" s="126">
        <f t="shared" ref="AA7:AA20" si="8">L7+Q7+V7</f>
        <v>10481</v>
      </c>
      <c r="AB7" s="180">
        <f t="shared" ref="AB7:AB20" si="9">M7+R7+W7</f>
        <v>74</v>
      </c>
    </row>
    <row r="8" spans="1:56" ht="246" customHeight="1" x14ac:dyDescent="0.35">
      <c r="G8" s="179" t="s">
        <v>25</v>
      </c>
      <c r="H8" s="124" t="s">
        <v>26</v>
      </c>
      <c r="I8" s="125">
        <v>26</v>
      </c>
      <c r="J8" s="126">
        <v>39</v>
      </c>
      <c r="K8" s="126">
        <f t="shared" si="0"/>
        <v>65</v>
      </c>
      <c r="L8" s="126">
        <f t="shared" si="1"/>
        <v>28</v>
      </c>
      <c r="M8" s="125">
        <v>37</v>
      </c>
      <c r="N8" s="125">
        <v>3</v>
      </c>
      <c r="O8" s="127">
        <v>2</v>
      </c>
      <c r="P8" s="126">
        <f t="shared" si="2"/>
        <v>5</v>
      </c>
      <c r="Q8" s="126">
        <f t="shared" si="3"/>
        <v>3</v>
      </c>
      <c r="R8" s="125">
        <v>2</v>
      </c>
      <c r="S8" s="125">
        <v>0</v>
      </c>
      <c r="T8" s="125">
        <v>3</v>
      </c>
      <c r="U8" s="126">
        <f t="shared" si="4"/>
        <v>3</v>
      </c>
      <c r="V8" s="126">
        <f t="shared" ref="V8:V20" si="10">U8-W8</f>
        <v>3</v>
      </c>
      <c r="W8" s="125">
        <v>0</v>
      </c>
      <c r="X8" s="125">
        <f t="shared" si="5"/>
        <v>29</v>
      </c>
      <c r="Y8" s="126">
        <f t="shared" si="6"/>
        <v>44</v>
      </c>
      <c r="Z8" s="126">
        <f t="shared" si="7"/>
        <v>73</v>
      </c>
      <c r="AA8" s="126">
        <f t="shared" si="8"/>
        <v>34</v>
      </c>
      <c r="AB8" s="180">
        <f t="shared" si="9"/>
        <v>39</v>
      </c>
    </row>
    <row r="9" spans="1:56" ht="246" customHeight="1" x14ac:dyDescent="0.35">
      <c r="G9" s="179" t="s">
        <v>27</v>
      </c>
      <c r="H9" s="124" t="s">
        <v>28</v>
      </c>
      <c r="I9" s="125">
        <v>241</v>
      </c>
      <c r="J9" s="126">
        <v>8</v>
      </c>
      <c r="K9" s="126">
        <f t="shared" si="0"/>
        <v>249</v>
      </c>
      <c r="L9" s="126">
        <f t="shared" si="1"/>
        <v>27</v>
      </c>
      <c r="M9" s="125">
        <v>222</v>
      </c>
      <c r="N9" s="125">
        <v>4</v>
      </c>
      <c r="O9" s="127">
        <v>0</v>
      </c>
      <c r="P9" s="126">
        <f t="shared" si="2"/>
        <v>4</v>
      </c>
      <c r="Q9" s="126">
        <f t="shared" si="3"/>
        <v>0</v>
      </c>
      <c r="R9" s="125">
        <v>4</v>
      </c>
      <c r="S9" s="125">
        <v>0</v>
      </c>
      <c r="T9" s="125">
        <v>0</v>
      </c>
      <c r="U9" s="126">
        <f t="shared" si="4"/>
        <v>0</v>
      </c>
      <c r="V9" s="126">
        <f t="shared" si="10"/>
        <v>0</v>
      </c>
      <c r="W9" s="125">
        <v>0</v>
      </c>
      <c r="X9" s="125">
        <f t="shared" si="5"/>
        <v>245</v>
      </c>
      <c r="Y9" s="126">
        <f t="shared" si="6"/>
        <v>8</v>
      </c>
      <c r="Z9" s="126">
        <f t="shared" si="7"/>
        <v>253</v>
      </c>
      <c r="AA9" s="126">
        <f t="shared" si="8"/>
        <v>27</v>
      </c>
      <c r="AB9" s="180">
        <f t="shared" si="9"/>
        <v>226</v>
      </c>
    </row>
    <row r="10" spans="1:56" ht="163.5" customHeight="1" x14ac:dyDescent="0.35">
      <c r="G10" s="179" t="s">
        <v>29</v>
      </c>
      <c r="H10" s="124" t="s">
        <v>30</v>
      </c>
      <c r="I10" s="125">
        <v>327</v>
      </c>
      <c r="J10" s="126">
        <v>74</v>
      </c>
      <c r="K10" s="126">
        <f t="shared" si="0"/>
        <v>401</v>
      </c>
      <c r="L10" s="126">
        <f t="shared" si="1"/>
        <v>5</v>
      </c>
      <c r="M10" s="125">
        <v>396</v>
      </c>
      <c r="N10" s="125">
        <v>13</v>
      </c>
      <c r="O10" s="127">
        <v>9</v>
      </c>
      <c r="P10" s="126">
        <f t="shared" si="2"/>
        <v>22</v>
      </c>
      <c r="Q10" s="126">
        <f t="shared" si="3"/>
        <v>0</v>
      </c>
      <c r="R10" s="125">
        <v>22</v>
      </c>
      <c r="S10" s="125">
        <v>3</v>
      </c>
      <c r="T10" s="125">
        <v>2</v>
      </c>
      <c r="U10" s="126">
        <f t="shared" si="4"/>
        <v>5</v>
      </c>
      <c r="V10" s="126">
        <f t="shared" si="10"/>
        <v>0</v>
      </c>
      <c r="W10" s="125">
        <v>5</v>
      </c>
      <c r="X10" s="125">
        <f t="shared" si="5"/>
        <v>343</v>
      </c>
      <c r="Y10" s="126">
        <f t="shared" si="6"/>
        <v>85</v>
      </c>
      <c r="Z10" s="126">
        <f t="shared" si="7"/>
        <v>428</v>
      </c>
      <c r="AA10" s="126">
        <f t="shared" si="8"/>
        <v>5</v>
      </c>
      <c r="AB10" s="180">
        <f t="shared" si="9"/>
        <v>423</v>
      </c>
    </row>
    <row r="11" spans="1:56" ht="246" customHeight="1" x14ac:dyDescent="2.75">
      <c r="G11" s="179" t="s">
        <v>31</v>
      </c>
      <c r="H11" s="124" t="s">
        <v>32</v>
      </c>
      <c r="I11" s="125">
        <v>583</v>
      </c>
      <c r="J11" s="126">
        <v>22</v>
      </c>
      <c r="K11" s="126">
        <f t="shared" si="0"/>
        <v>605</v>
      </c>
      <c r="L11" s="126">
        <f t="shared" si="1"/>
        <v>56</v>
      </c>
      <c r="M11" s="125">
        <v>549</v>
      </c>
      <c r="N11" s="125">
        <v>90</v>
      </c>
      <c r="O11" s="127">
        <v>1</v>
      </c>
      <c r="P11" s="126">
        <f t="shared" si="2"/>
        <v>91</v>
      </c>
      <c r="Q11" s="126">
        <f t="shared" si="3"/>
        <v>2</v>
      </c>
      <c r="R11" s="125">
        <v>89</v>
      </c>
      <c r="S11" s="125">
        <v>80</v>
      </c>
      <c r="T11" s="125">
        <v>3</v>
      </c>
      <c r="U11" s="126">
        <f t="shared" si="4"/>
        <v>83</v>
      </c>
      <c r="V11" s="126">
        <f t="shared" si="10"/>
        <v>1</v>
      </c>
      <c r="W11" s="125">
        <v>82</v>
      </c>
      <c r="X11" s="125">
        <f t="shared" si="5"/>
        <v>753</v>
      </c>
      <c r="Y11" s="126">
        <f t="shared" si="6"/>
        <v>26</v>
      </c>
      <c r="Z11" s="126">
        <f t="shared" si="7"/>
        <v>779</v>
      </c>
      <c r="AA11" s="126">
        <f t="shared" si="8"/>
        <v>59</v>
      </c>
      <c r="AB11" s="180">
        <f t="shared" si="9"/>
        <v>720</v>
      </c>
      <c r="BC11" s="161"/>
      <c r="BD11" s="161"/>
    </row>
    <row r="12" spans="1:56" ht="358.5" customHeight="1" x14ac:dyDescent="2.75">
      <c r="A12" s="119">
        <v>0</v>
      </c>
      <c r="G12" s="179" t="s">
        <v>33</v>
      </c>
      <c r="H12" s="124" t="s">
        <v>34</v>
      </c>
      <c r="I12" s="125">
        <v>0</v>
      </c>
      <c r="J12" s="126">
        <v>0</v>
      </c>
      <c r="K12" s="126">
        <f t="shared" si="0"/>
        <v>0</v>
      </c>
      <c r="L12" s="126">
        <f t="shared" si="1"/>
        <v>0</v>
      </c>
      <c r="M12" s="125">
        <v>0</v>
      </c>
      <c r="N12" s="125">
        <v>0</v>
      </c>
      <c r="O12" s="127">
        <v>3</v>
      </c>
      <c r="P12" s="126">
        <f t="shared" si="2"/>
        <v>3</v>
      </c>
      <c r="Q12" s="126">
        <f t="shared" si="3"/>
        <v>3</v>
      </c>
      <c r="R12" s="125">
        <v>0</v>
      </c>
      <c r="S12" s="125">
        <v>2</v>
      </c>
      <c r="T12" s="125">
        <v>0</v>
      </c>
      <c r="U12" s="126">
        <f t="shared" si="4"/>
        <v>2</v>
      </c>
      <c r="V12" s="126">
        <f t="shared" si="10"/>
        <v>0</v>
      </c>
      <c r="W12" s="125">
        <v>2</v>
      </c>
      <c r="X12" s="125">
        <f t="shared" si="5"/>
        <v>2</v>
      </c>
      <c r="Y12" s="126">
        <f t="shared" si="6"/>
        <v>3</v>
      </c>
      <c r="Z12" s="126">
        <f t="shared" si="7"/>
        <v>5</v>
      </c>
      <c r="AA12" s="126">
        <f t="shared" si="8"/>
        <v>3</v>
      </c>
      <c r="AB12" s="180">
        <f t="shared" si="9"/>
        <v>2</v>
      </c>
      <c r="AR12" s="119" t="s">
        <v>8</v>
      </c>
      <c r="BC12" s="161"/>
      <c r="BD12" s="161"/>
    </row>
    <row r="13" spans="1:56" ht="201" customHeight="1" x14ac:dyDescent="2.75">
      <c r="A13" s="119">
        <v>0</v>
      </c>
      <c r="G13" s="179" t="s">
        <v>183</v>
      </c>
      <c r="H13" s="124" t="s">
        <v>35</v>
      </c>
      <c r="I13" s="125">
        <v>66</v>
      </c>
      <c r="J13" s="126">
        <v>1</v>
      </c>
      <c r="K13" s="126">
        <f t="shared" si="0"/>
        <v>67</v>
      </c>
      <c r="L13" s="126">
        <f t="shared" si="1"/>
        <v>0</v>
      </c>
      <c r="M13" s="125">
        <v>67</v>
      </c>
      <c r="N13" s="125">
        <v>72</v>
      </c>
      <c r="O13" s="127">
        <v>0</v>
      </c>
      <c r="P13" s="126">
        <f t="shared" si="2"/>
        <v>72</v>
      </c>
      <c r="Q13" s="126">
        <f t="shared" si="3"/>
        <v>0</v>
      </c>
      <c r="R13" s="125">
        <v>72</v>
      </c>
      <c r="S13" s="125">
        <v>43</v>
      </c>
      <c r="T13" s="125">
        <v>0</v>
      </c>
      <c r="U13" s="126">
        <f t="shared" si="4"/>
        <v>43</v>
      </c>
      <c r="V13" s="126">
        <f t="shared" si="10"/>
        <v>0</v>
      </c>
      <c r="W13" s="125">
        <v>43</v>
      </c>
      <c r="X13" s="125">
        <f t="shared" si="5"/>
        <v>181</v>
      </c>
      <c r="Y13" s="126">
        <f t="shared" si="6"/>
        <v>1</v>
      </c>
      <c r="Z13" s="126">
        <f t="shared" si="7"/>
        <v>182</v>
      </c>
      <c r="AA13" s="126">
        <f t="shared" si="8"/>
        <v>0</v>
      </c>
      <c r="AB13" s="180">
        <f t="shared" si="9"/>
        <v>182</v>
      </c>
      <c r="BC13" s="161"/>
      <c r="BD13" s="161"/>
    </row>
    <row r="14" spans="1:56" ht="253.5" customHeight="1" x14ac:dyDescent="2.75">
      <c r="G14" s="179" t="s">
        <v>36</v>
      </c>
      <c r="H14" s="124" t="s">
        <v>37</v>
      </c>
      <c r="I14" s="125">
        <v>27</v>
      </c>
      <c r="J14" s="126">
        <v>0</v>
      </c>
      <c r="K14" s="126">
        <f t="shared" si="0"/>
        <v>27</v>
      </c>
      <c r="L14" s="126">
        <f t="shared" si="1"/>
        <v>1</v>
      </c>
      <c r="M14" s="125">
        <v>26</v>
      </c>
      <c r="N14" s="125">
        <v>8</v>
      </c>
      <c r="O14" s="127">
        <v>0</v>
      </c>
      <c r="P14" s="126">
        <f t="shared" si="2"/>
        <v>8</v>
      </c>
      <c r="Q14" s="126">
        <f t="shared" si="3"/>
        <v>0</v>
      </c>
      <c r="R14" s="125">
        <v>8</v>
      </c>
      <c r="S14" s="125">
        <v>7</v>
      </c>
      <c r="T14" s="125">
        <v>0</v>
      </c>
      <c r="U14" s="126">
        <f t="shared" si="4"/>
        <v>7</v>
      </c>
      <c r="V14" s="126">
        <f t="shared" si="10"/>
        <v>0</v>
      </c>
      <c r="W14" s="125">
        <v>7</v>
      </c>
      <c r="X14" s="125">
        <f t="shared" si="5"/>
        <v>42</v>
      </c>
      <c r="Y14" s="126">
        <f t="shared" si="6"/>
        <v>0</v>
      </c>
      <c r="Z14" s="126">
        <f t="shared" si="7"/>
        <v>42</v>
      </c>
      <c r="AA14" s="126">
        <f t="shared" si="8"/>
        <v>1</v>
      </c>
      <c r="AB14" s="180">
        <f t="shared" si="9"/>
        <v>41</v>
      </c>
      <c r="BC14" s="161"/>
      <c r="BD14" s="161"/>
    </row>
    <row r="15" spans="1:56" ht="321" customHeight="1" x14ac:dyDescent="2.75">
      <c r="G15" s="179" t="s">
        <v>38</v>
      </c>
      <c r="H15" s="124" t="s">
        <v>144</v>
      </c>
      <c r="I15" s="125">
        <v>2</v>
      </c>
      <c r="J15" s="126">
        <v>0</v>
      </c>
      <c r="K15" s="126">
        <f t="shared" si="0"/>
        <v>2</v>
      </c>
      <c r="L15" s="126">
        <f t="shared" si="1"/>
        <v>0</v>
      </c>
      <c r="M15" s="125">
        <v>2</v>
      </c>
      <c r="N15" s="125">
        <v>0</v>
      </c>
      <c r="O15" s="127">
        <v>0</v>
      </c>
      <c r="P15" s="126">
        <f t="shared" si="2"/>
        <v>0</v>
      </c>
      <c r="Q15" s="126">
        <f t="shared" si="3"/>
        <v>0</v>
      </c>
      <c r="R15" s="125">
        <v>0</v>
      </c>
      <c r="S15" s="125">
        <v>0</v>
      </c>
      <c r="T15" s="125">
        <v>0</v>
      </c>
      <c r="U15" s="126">
        <f t="shared" si="4"/>
        <v>0</v>
      </c>
      <c r="V15" s="126">
        <f t="shared" si="10"/>
        <v>0</v>
      </c>
      <c r="W15" s="125">
        <v>0</v>
      </c>
      <c r="X15" s="125">
        <f t="shared" si="5"/>
        <v>2</v>
      </c>
      <c r="Y15" s="126">
        <f t="shared" si="6"/>
        <v>0</v>
      </c>
      <c r="Z15" s="126">
        <f t="shared" si="7"/>
        <v>2</v>
      </c>
      <c r="AA15" s="126">
        <f t="shared" si="8"/>
        <v>0</v>
      </c>
      <c r="AB15" s="180">
        <f t="shared" si="9"/>
        <v>2</v>
      </c>
      <c r="BC15" s="161"/>
      <c r="BD15" s="161"/>
    </row>
    <row r="16" spans="1:56" ht="238.5" customHeight="1" x14ac:dyDescent="0.35">
      <c r="G16" s="179" t="s">
        <v>39</v>
      </c>
      <c r="H16" s="124" t="s">
        <v>40</v>
      </c>
      <c r="I16" s="125">
        <v>5</v>
      </c>
      <c r="J16" s="126">
        <v>0</v>
      </c>
      <c r="K16" s="126">
        <f t="shared" si="0"/>
        <v>5</v>
      </c>
      <c r="L16" s="126">
        <f t="shared" si="1"/>
        <v>0</v>
      </c>
      <c r="M16" s="125">
        <v>5</v>
      </c>
      <c r="N16" s="125">
        <v>0</v>
      </c>
      <c r="O16" s="127">
        <v>0</v>
      </c>
      <c r="P16" s="126">
        <f t="shared" si="2"/>
        <v>0</v>
      </c>
      <c r="Q16" s="126">
        <f t="shared" si="3"/>
        <v>0</v>
      </c>
      <c r="R16" s="125">
        <v>0</v>
      </c>
      <c r="S16" s="125">
        <v>0</v>
      </c>
      <c r="T16" s="125">
        <v>0</v>
      </c>
      <c r="U16" s="126">
        <f t="shared" si="4"/>
        <v>0</v>
      </c>
      <c r="V16" s="126">
        <f t="shared" si="10"/>
        <v>0</v>
      </c>
      <c r="W16" s="125">
        <v>0</v>
      </c>
      <c r="X16" s="125">
        <f t="shared" si="5"/>
        <v>5</v>
      </c>
      <c r="Y16" s="126">
        <f t="shared" si="6"/>
        <v>0</v>
      </c>
      <c r="Z16" s="126">
        <f t="shared" si="7"/>
        <v>5</v>
      </c>
      <c r="AA16" s="126">
        <f t="shared" si="8"/>
        <v>0</v>
      </c>
      <c r="AB16" s="180">
        <f t="shared" si="9"/>
        <v>5</v>
      </c>
    </row>
    <row r="17" spans="7:29" ht="343.5" customHeight="1" x14ac:dyDescent="0.35">
      <c r="G17" s="179" t="s">
        <v>41</v>
      </c>
      <c r="H17" s="124" t="s">
        <v>42</v>
      </c>
      <c r="I17" s="125">
        <v>58</v>
      </c>
      <c r="J17" s="126">
        <v>2</v>
      </c>
      <c r="K17" s="126">
        <f t="shared" si="0"/>
        <v>60</v>
      </c>
      <c r="L17" s="126">
        <f t="shared" si="1"/>
        <v>0</v>
      </c>
      <c r="M17" s="125">
        <v>60</v>
      </c>
      <c r="N17" s="125">
        <v>1</v>
      </c>
      <c r="O17" s="127">
        <v>0</v>
      </c>
      <c r="P17" s="126">
        <f t="shared" si="2"/>
        <v>1</v>
      </c>
      <c r="Q17" s="126">
        <f t="shared" si="3"/>
        <v>0</v>
      </c>
      <c r="R17" s="125">
        <v>1</v>
      </c>
      <c r="S17" s="125">
        <v>0</v>
      </c>
      <c r="T17" s="125">
        <v>0</v>
      </c>
      <c r="U17" s="126">
        <f t="shared" si="4"/>
        <v>0</v>
      </c>
      <c r="V17" s="126">
        <f t="shared" si="10"/>
        <v>0</v>
      </c>
      <c r="W17" s="125">
        <v>0</v>
      </c>
      <c r="X17" s="125">
        <f t="shared" si="5"/>
        <v>59</v>
      </c>
      <c r="Y17" s="126">
        <f t="shared" si="6"/>
        <v>2</v>
      </c>
      <c r="Z17" s="126">
        <f t="shared" si="7"/>
        <v>61</v>
      </c>
      <c r="AA17" s="126">
        <f t="shared" si="8"/>
        <v>0</v>
      </c>
      <c r="AB17" s="180">
        <f t="shared" si="9"/>
        <v>61</v>
      </c>
    </row>
    <row r="18" spans="7:29" ht="261" customHeight="1" x14ac:dyDescent="0.35">
      <c r="G18" s="179" t="s">
        <v>43</v>
      </c>
      <c r="H18" s="124" t="s">
        <v>44</v>
      </c>
      <c r="I18" s="125">
        <v>20</v>
      </c>
      <c r="J18" s="126">
        <v>0</v>
      </c>
      <c r="K18" s="126">
        <f t="shared" si="0"/>
        <v>20</v>
      </c>
      <c r="L18" s="126">
        <f t="shared" si="1"/>
        <v>0</v>
      </c>
      <c r="M18" s="125">
        <v>20</v>
      </c>
      <c r="N18" s="125">
        <v>1</v>
      </c>
      <c r="O18" s="127">
        <v>0</v>
      </c>
      <c r="P18" s="126">
        <f t="shared" si="2"/>
        <v>1</v>
      </c>
      <c r="Q18" s="126">
        <f t="shared" si="3"/>
        <v>0</v>
      </c>
      <c r="R18" s="125">
        <v>1</v>
      </c>
      <c r="S18" s="125">
        <v>1</v>
      </c>
      <c r="T18" s="125">
        <v>0</v>
      </c>
      <c r="U18" s="126">
        <f t="shared" si="4"/>
        <v>1</v>
      </c>
      <c r="V18" s="126">
        <f t="shared" si="10"/>
        <v>0</v>
      </c>
      <c r="W18" s="125">
        <v>1</v>
      </c>
      <c r="X18" s="125">
        <f t="shared" si="5"/>
        <v>22</v>
      </c>
      <c r="Y18" s="126">
        <f t="shared" si="6"/>
        <v>0</v>
      </c>
      <c r="Z18" s="126">
        <f t="shared" si="7"/>
        <v>22</v>
      </c>
      <c r="AA18" s="126">
        <f t="shared" si="8"/>
        <v>0</v>
      </c>
      <c r="AB18" s="180">
        <f t="shared" si="9"/>
        <v>22</v>
      </c>
    </row>
    <row r="19" spans="7:29" ht="261" customHeight="1" x14ac:dyDescent="0.35">
      <c r="G19" s="179" t="s">
        <v>45</v>
      </c>
      <c r="H19" s="124" t="s">
        <v>184</v>
      </c>
      <c r="I19" s="125">
        <v>2</v>
      </c>
      <c r="J19" s="126">
        <v>0</v>
      </c>
      <c r="K19" s="126">
        <f t="shared" si="0"/>
        <v>2</v>
      </c>
      <c r="L19" s="126">
        <f t="shared" si="1"/>
        <v>0</v>
      </c>
      <c r="M19" s="125">
        <v>2</v>
      </c>
      <c r="N19" s="125">
        <v>0</v>
      </c>
      <c r="O19" s="127">
        <v>0</v>
      </c>
      <c r="P19" s="126">
        <f t="shared" si="2"/>
        <v>0</v>
      </c>
      <c r="Q19" s="126">
        <f t="shared" si="3"/>
        <v>0</v>
      </c>
      <c r="R19" s="125">
        <v>0</v>
      </c>
      <c r="S19" s="125">
        <v>0</v>
      </c>
      <c r="T19" s="125">
        <v>0</v>
      </c>
      <c r="U19" s="126">
        <f t="shared" si="4"/>
        <v>0</v>
      </c>
      <c r="V19" s="126">
        <f t="shared" si="10"/>
        <v>0</v>
      </c>
      <c r="W19" s="125">
        <v>0</v>
      </c>
      <c r="X19" s="125">
        <f t="shared" si="5"/>
        <v>2</v>
      </c>
      <c r="Y19" s="126">
        <f t="shared" si="6"/>
        <v>0</v>
      </c>
      <c r="Z19" s="126">
        <f t="shared" si="7"/>
        <v>2</v>
      </c>
      <c r="AA19" s="126">
        <f t="shared" si="8"/>
        <v>0</v>
      </c>
      <c r="AB19" s="180">
        <f t="shared" si="9"/>
        <v>2</v>
      </c>
    </row>
    <row r="20" spans="7:29" ht="253.5" customHeight="1" x14ac:dyDescent="0.35">
      <c r="G20" s="179" t="s">
        <v>46</v>
      </c>
      <c r="H20" s="124" t="s">
        <v>47</v>
      </c>
      <c r="I20" s="125">
        <v>178</v>
      </c>
      <c r="J20" s="126">
        <v>25</v>
      </c>
      <c r="K20" s="126">
        <f t="shared" si="0"/>
        <v>203</v>
      </c>
      <c r="L20" s="126">
        <f t="shared" si="1"/>
        <v>12</v>
      </c>
      <c r="M20" s="125">
        <v>191</v>
      </c>
      <c r="N20" s="125">
        <v>21</v>
      </c>
      <c r="O20" s="127">
        <v>1</v>
      </c>
      <c r="P20" s="126">
        <f t="shared" si="2"/>
        <v>22</v>
      </c>
      <c r="Q20" s="126">
        <f t="shared" si="3"/>
        <v>6</v>
      </c>
      <c r="R20" s="125">
        <v>16</v>
      </c>
      <c r="S20" s="125">
        <v>20</v>
      </c>
      <c r="T20" s="125">
        <v>1</v>
      </c>
      <c r="U20" s="126">
        <f t="shared" si="4"/>
        <v>21</v>
      </c>
      <c r="V20" s="126">
        <f t="shared" si="10"/>
        <v>3</v>
      </c>
      <c r="W20" s="125">
        <v>18</v>
      </c>
      <c r="X20" s="125">
        <f t="shared" si="5"/>
        <v>219</v>
      </c>
      <c r="Y20" s="126">
        <f t="shared" si="6"/>
        <v>27</v>
      </c>
      <c r="Z20" s="126">
        <f t="shared" si="7"/>
        <v>246</v>
      </c>
      <c r="AA20" s="126">
        <f t="shared" si="8"/>
        <v>21</v>
      </c>
      <c r="AB20" s="180">
        <f t="shared" si="9"/>
        <v>225</v>
      </c>
    </row>
    <row r="21" spans="7:29" ht="206.25" customHeight="1" thickBot="1" x14ac:dyDescent="0.4">
      <c r="G21" s="271" t="s">
        <v>185</v>
      </c>
      <c r="H21" s="272"/>
      <c r="I21" s="181">
        <f>SUM(I7:I20)</f>
        <v>1568</v>
      </c>
      <c r="J21" s="181">
        <f t="shared" ref="J21:AB21" si="11">SUM(J7:J20)</f>
        <v>8223</v>
      </c>
      <c r="K21" s="181">
        <f t="shared" si="11"/>
        <v>9791</v>
      </c>
      <c r="L21" s="181">
        <f t="shared" si="11"/>
        <v>8175</v>
      </c>
      <c r="M21" s="181">
        <f t="shared" si="11"/>
        <v>1616</v>
      </c>
      <c r="N21" s="181">
        <f t="shared" si="11"/>
        <v>237</v>
      </c>
      <c r="O21" s="181">
        <f t="shared" si="11"/>
        <v>1724</v>
      </c>
      <c r="P21" s="181">
        <f t="shared" si="11"/>
        <v>1961</v>
      </c>
      <c r="Q21" s="181">
        <f t="shared" si="11"/>
        <v>1719</v>
      </c>
      <c r="R21" s="181">
        <f t="shared" si="11"/>
        <v>242</v>
      </c>
      <c r="S21" s="181">
        <f t="shared" si="11"/>
        <v>164</v>
      </c>
      <c r="T21" s="181">
        <f t="shared" si="11"/>
        <v>739</v>
      </c>
      <c r="U21" s="181">
        <f t="shared" si="11"/>
        <v>903</v>
      </c>
      <c r="V21" s="181">
        <f t="shared" si="11"/>
        <v>737</v>
      </c>
      <c r="W21" s="181">
        <f t="shared" si="11"/>
        <v>166</v>
      </c>
      <c r="X21" s="181">
        <f t="shared" si="11"/>
        <v>1969</v>
      </c>
      <c r="Y21" s="181">
        <f t="shared" si="11"/>
        <v>10686</v>
      </c>
      <c r="Z21" s="181">
        <f t="shared" si="11"/>
        <v>12655</v>
      </c>
      <c r="AA21" s="181">
        <f t="shared" si="11"/>
        <v>10631</v>
      </c>
      <c r="AB21" s="181">
        <f t="shared" si="11"/>
        <v>2024</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6"/>
  <sheetViews>
    <sheetView showGridLines="0" view="pageBreakPreview" zoomScale="40" zoomScaleSheetLayoutView="40" workbookViewId="0">
      <selection activeCell="H16" sqref="H16"/>
    </sheetView>
  </sheetViews>
  <sheetFormatPr defaultColWidth="9.140625" defaultRowHeight="30.75" x14ac:dyDescent="0.3"/>
  <cols>
    <col min="1" max="2" width="3" style="199" customWidth="1"/>
    <col min="3" max="3" width="21.5703125" style="198" customWidth="1"/>
    <col min="4" max="4" width="170.5703125" style="199" customWidth="1"/>
    <col min="5" max="5" width="43.5703125" style="200" customWidth="1"/>
    <col min="6" max="6" width="30.5703125" style="200" customWidth="1"/>
    <col min="7" max="7" width="53.7109375" style="200" customWidth="1"/>
    <col min="8" max="8" width="171.7109375" style="201" customWidth="1"/>
    <col min="9" max="9" width="44.140625" style="200" customWidth="1"/>
    <col min="10" max="10" width="31.140625" style="200" customWidth="1"/>
    <col min="11" max="11" width="38.42578125" style="200" customWidth="1"/>
    <col min="12" max="16384" width="9.140625" style="199"/>
  </cols>
  <sheetData>
    <row r="1" spans="3:11" ht="31.5" thickBot="1" x14ac:dyDescent="0.35"/>
    <row r="2" spans="3:11" s="202" customFormat="1" ht="18" customHeight="1" x14ac:dyDescent="0.3">
      <c r="C2" s="284" t="s">
        <v>390</v>
      </c>
      <c r="D2" s="285"/>
      <c r="E2" s="285"/>
      <c r="F2" s="285"/>
      <c r="G2" s="285"/>
      <c r="H2" s="285"/>
      <c r="I2" s="285"/>
      <c r="J2" s="285"/>
      <c r="K2" s="285"/>
    </row>
    <row r="3" spans="3:11" s="203" customFormat="1" ht="79.5" customHeight="1" thickBot="1" x14ac:dyDescent="0.35">
      <c r="C3" s="286"/>
      <c r="D3" s="287"/>
      <c r="E3" s="287"/>
      <c r="F3" s="287"/>
      <c r="G3" s="287"/>
      <c r="H3" s="287"/>
      <c r="I3" s="287"/>
      <c r="J3" s="287"/>
      <c r="K3" s="287"/>
    </row>
    <row r="4" spans="3:11" ht="64.5" customHeight="1" thickBot="1" x14ac:dyDescent="0.35">
      <c r="C4" s="288" t="s">
        <v>424</v>
      </c>
      <c r="D4" s="289"/>
      <c r="E4" s="289"/>
      <c r="F4" s="289"/>
      <c r="G4" s="289"/>
      <c r="H4" s="289"/>
      <c r="I4" s="289"/>
      <c r="J4" s="289"/>
      <c r="K4" s="289"/>
    </row>
    <row r="5" spans="3:11" s="204" customFormat="1" ht="111" customHeight="1" thickBot="1" x14ac:dyDescent="0.3">
      <c r="C5" s="290" t="s">
        <v>391</v>
      </c>
      <c r="D5" s="228" t="s">
        <v>392</v>
      </c>
      <c r="E5" s="228" t="s">
        <v>393</v>
      </c>
      <c r="F5" s="228" t="s">
        <v>394</v>
      </c>
      <c r="G5" s="229" t="s">
        <v>395</v>
      </c>
      <c r="H5" s="230" t="s">
        <v>396</v>
      </c>
      <c r="I5" s="228" t="s">
        <v>393</v>
      </c>
      <c r="J5" s="228" t="s">
        <v>394</v>
      </c>
      <c r="K5" s="229" t="s">
        <v>395</v>
      </c>
    </row>
    <row r="6" spans="3:11" s="204" customFormat="1" ht="408" customHeight="1" thickBot="1" x14ac:dyDescent="0.3">
      <c r="C6" s="291"/>
      <c r="D6" s="231" t="s">
        <v>572</v>
      </c>
      <c r="E6" s="232" t="s">
        <v>425</v>
      </c>
      <c r="F6" s="233">
        <v>0.30902777777777779</v>
      </c>
      <c r="G6" s="234" t="s">
        <v>426</v>
      </c>
      <c r="H6" s="231"/>
      <c r="I6" s="232"/>
      <c r="J6" s="233"/>
      <c r="K6" s="234"/>
    </row>
    <row r="7" spans="3:11" s="205" customFormat="1" ht="78" customHeight="1" thickBot="1" x14ac:dyDescent="0.55000000000000004">
      <c r="C7" s="235" t="s">
        <v>397</v>
      </c>
      <c r="D7" s="234"/>
      <c r="E7" s="234"/>
      <c r="F7" s="233"/>
      <c r="G7" s="234"/>
      <c r="H7" s="234"/>
      <c r="I7" s="234"/>
      <c r="J7" s="233"/>
      <c r="K7" s="234"/>
    </row>
    <row r="8" spans="3:11" x14ac:dyDescent="0.3">
      <c r="I8" s="207"/>
      <c r="J8" s="207"/>
      <c r="K8" s="207"/>
    </row>
    <row r="9" spans="3:11" x14ac:dyDescent="0.3">
      <c r="K9" s="208"/>
    </row>
    <row r="14" spans="3:11" ht="18.75" x14ac:dyDescent="0.3">
      <c r="C14" s="199"/>
      <c r="E14" s="199"/>
      <c r="F14" s="199"/>
      <c r="G14" s="199"/>
      <c r="H14" s="199"/>
      <c r="I14" s="209"/>
      <c r="J14" s="199"/>
      <c r="K14" s="199"/>
    </row>
    <row r="15" spans="3:11" ht="18.75" x14ac:dyDescent="0.3">
      <c r="C15" s="199"/>
      <c r="E15" s="199"/>
      <c r="F15" s="199"/>
      <c r="G15" s="199"/>
      <c r="H15" s="199"/>
      <c r="I15" s="210"/>
      <c r="J15" s="199"/>
      <c r="K15" s="199"/>
    </row>
    <row r="16" spans="3:11" ht="18.75" x14ac:dyDescent="0.3">
      <c r="C16" s="199"/>
      <c r="E16" s="199"/>
      <c r="F16" s="199"/>
      <c r="G16" s="199"/>
      <c r="H16" s="199"/>
      <c r="I16" s="210"/>
      <c r="J16" s="199"/>
      <c r="K16" s="199"/>
    </row>
  </sheetData>
  <mergeCells count="3">
    <mergeCell ref="C2:K3"/>
    <mergeCell ref="C4:K4"/>
    <mergeCell ref="C5:C6"/>
  </mergeCells>
  <printOptions horizontalCentered="1"/>
  <pageMargins left="0" right="0" top="0.5" bottom="0.5" header="0" footer="0"/>
  <pageSetup paperSize="9"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56"/>
  <sheetViews>
    <sheetView showGridLines="0" view="pageBreakPreview" zoomScale="40" zoomScaleSheetLayoutView="40" workbookViewId="0">
      <selection activeCell="H45" sqref="H45"/>
    </sheetView>
  </sheetViews>
  <sheetFormatPr defaultColWidth="9.140625" defaultRowHeight="30.75" x14ac:dyDescent="0.3"/>
  <cols>
    <col min="1" max="2" width="3" style="199" customWidth="1"/>
    <col min="3" max="3" width="21.5703125" style="198" customWidth="1"/>
    <col min="4" max="4" width="170.5703125" style="199" customWidth="1"/>
    <col min="5" max="5" width="27.42578125" style="200" customWidth="1"/>
    <col min="6" max="6" width="30.5703125" style="200" customWidth="1"/>
    <col min="7" max="7" width="34.42578125" style="200" customWidth="1"/>
    <col min="8" max="8" width="171.7109375" style="201" customWidth="1"/>
    <col min="9" max="9" width="47" style="200" customWidth="1"/>
    <col min="10" max="10" width="31.140625" style="200" customWidth="1"/>
    <col min="11" max="11" width="38.42578125" style="200" customWidth="1"/>
    <col min="12" max="16384" width="9.140625" style="199"/>
  </cols>
  <sheetData>
    <row r="1" spans="3:11" ht="31.5" thickBot="1" x14ac:dyDescent="0.35"/>
    <row r="2" spans="3:11" s="202" customFormat="1" ht="18" customHeight="1" x14ac:dyDescent="0.3">
      <c r="C2" s="284" t="s">
        <v>390</v>
      </c>
      <c r="D2" s="285"/>
      <c r="E2" s="285"/>
      <c r="F2" s="285"/>
      <c r="G2" s="285"/>
      <c r="H2" s="285"/>
      <c r="I2" s="285"/>
      <c r="J2" s="285"/>
      <c r="K2" s="285"/>
    </row>
    <row r="3" spans="3:11" s="203" customFormat="1" ht="79.5" customHeight="1" thickBot="1" x14ac:dyDescent="0.35">
      <c r="C3" s="286"/>
      <c r="D3" s="287"/>
      <c r="E3" s="287"/>
      <c r="F3" s="287"/>
      <c r="G3" s="287"/>
      <c r="H3" s="287"/>
      <c r="I3" s="287"/>
      <c r="J3" s="287"/>
      <c r="K3" s="287"/>
    </row>
    <row r="4" spans="3:11" ht="64.5" customHeight="1" thickBot="1" x14ac:dyDescent="0.35">
      <c r="C4" s="288" t="s">
        <v>424</v>
      </c>
      <c r="D4" s="289"/>
      <c r="E4" s="289"/>
      <c r="F4" s="289"/>
      <c r="G4" s="289"/>
      <c r="H4" s="289"/>
      <c r="I4" s="289"/>
      <c r="J4" s="289"/>
      <c r="K4" s="289"/>
    </row>
    <row r="5" spans="3:11" s="204" customFormat="1" ht="111" customHeight="1" thickBot="1" x14ac:dyDescent="0.3">
      <c r="C5" s="236"/>
      <c r="D5" s="228" t="s">
        <v>392</v>
      </c>
      <c r="E5" s="228" t="s">
        <v>393</v>
      </c>
      <c r="F5" s="228" t="s">
        <v>394</v>
      </c>
      <c r="G5" s="229" t="s">
        <v>395</v>
      </c>
      <c r="H5" s="230" t="s">
        <v>396</v>
      </c>
      <c r="I5" s="228" t="s">
        <v>393</v>
      </c>
      <c r="J5" s="228" t="s">
        <v>394</v>
      </c>
      <c r="K5" s="229" t="s">
        <v>395</v>
      </c>
    </row>
    <row r="6" spans="3:11" s="205" customFormat="1" ht="321.75" customHeight="1" thickBot="1" x14ac:dyDescent="0.55000000000000004">
      <c r="C6" s="292" t="s">
        <v>398</v>
      </c>
      <c r="D6" s="237" t="s">
        <v>48</v>
      </c>
      <c r="E6" s="237" t="s">
        <v>48</v>
      </c>
      <c r="F6" s="233">
        <v>0</v>
      </c>
      <c r="G6" s="237" t="s">
        <v>48</v>
      </c>
      <c r="H6" s="238" t="s">
        <v>427</v>
      </c>
      <c r="I6" s="232" t="s">
        <v>428</v>
      </c>
      <c r="J6" s="233">
        <v>8.5416666666666669E-2</v>
      </c>
      <c r="K6" s="234" t="s">
        <v>429</v>
      </c>
    </row>
    <row r="7" spans="3:11" s="205" customFormat="1" ht="321.75" customHeight="1" thickBot="1" x14ac:dyDescent="0.55000000000000004">
      <c r="C7" s="293"/>
      <c r="D7" s="237" t="s">
        <v>48</v>
      </c>
      <c r="E7" s="237" t="s">
        <v>48</v>
      </c>
      <c r="F7" s="233">
        <v>0</v>
      </c>
      <c r="G7" s="237" t="s">
        <v>48</v>
      </c>
      <c r="H7" s="238" t="s">
        <v>430</v>
      </c>
      <c r="I7" s="232" t="s">
        <v>431</v>
      </c>
      <c r="J7" s="233">
        <v>2.4305555555555566E-2</v>
      </c>
      <c r="K7" s="234" t="s">
        <v>432</v>
      </c>
    </row>
    <row r="8" spans="3:11" s="205" customFormat="1" ht="321.75" customHeight="1" thickBot="1" x14ac:dyDescent="0.55000000000000004">
      <c r="C8" s="293"/>
      <c r="D8" s="237" t="s">
        <v>48</v>
      </c>
      <c r="E8" s="237" t="s">
        <v>48</v>
      </c>
      <c r="F8" s="233">
        <v>0</v>
      </c>
      <c r="G8" s="237" t="s">
        <v>48</v>
      </c>
      <c r="H8" s="238" t="s">
        <v>433</v>
      </c>
      <c r="I8" s="232" t="s">
        <v>434</v>
      </c>
      <c r="J8" s="233">
        <v>9.0277777777777735E-2</v>
      </c>
      <c r="K8" s="234" t="s">
        <v>435</v>
      </c>
    </row>
    <row r="9" spans="3:11" s="205" customFormat="1" ht="321.75" customHeight="1" thickBot="1" x14ac:dyDescent="0.55000000000000004">
      <c r="C9" s="293"/>
      <c r="D9" s="237" t="s">
        <v>48</v>
      </c>
      <c r="E9" s="237" t="s">
        <v>48</v>
      </c>
      <c r="F9" s="233">
        <v>0</v>
      </c>
      <c r="G9" s="237" t="s">
        <v>48</v>
      </c>
      <c r="H9" s="238" t="s">
        <v>436</v>
      </c>
      <c r="I9" s="232" t="s">
        <v>437</v>
      </c>
      <c r="J9" s="233">
        <v>4.5138888888888895E-2</v>
      </c>
      <c r="K9" s="234" t="s">
        <v>438</v>
      </c>
    </row>
    <row r="10" spans="3:11" s="205" customFormat="1" ht="321.75" customHeight="1" thickBot="1" x14ac:dyDescent="0.55000000000000004">
      <c r="C10" s="293"/>
      <c r="D10" s="237" t="s">
        <v>48</v>
      </c>
      <c r="E10" s="237" t="s">
        <v>48</v>
      </c>
      <c r="F10" s="233">
        <v>0</v>
      </c>
      <c r="G10" s="237" t="s">
        <v>48</v>
      </c>
      <c r="H10" s="238" t="s">
        <v>439</v>
      </c>
      <c r="I10" s="232" t="s">
        <v>440</v>
      </c>
      <c r="J10" s="233">
        <v>2.777777777777779E-2</v>
      </c>
      <c r="K10" s="234" t="s">
        <v>441</v>
      </c>
    </row>
    <row r="11" spans="3:11" s="205" customFormat="1" ht="321.75" customHeight="1" thickBot="1" x14ac:dyDescent="0.55000000000000004">
      <c r="C11" s="293"/>
      <c r="D11" s="237" t="s">
        <v>48</v>
      </c>
      <c r="E11" s="237" t="s">
        <v>48</v>
      </c>
      <c r="F11" s="233">
        <v>0</v>
      </c>
      <c r="G11" s="237" t="s">
        <v>48</v>
      </c>
      <c r="H11" s="238" t="s">
        <v>442</v>
      </c>
      <c r="I11" s="232" t="s">
        <v>443</v>
      </c>
      <c r="J11" s="233">
        <v>6.944444444444442E-2</v>
      </c>
      <c r="K11" s="234" t="s">
        <v>444</v>
      </c>
    </row>
    <row r="12" spans="3:11" s="205" customFormat="1" ht="321.75" customHeight="1" thickBot="1" x14ac:dyDescent="0.55000000000000004">
      <c r="C12" s="293"/>
      <c r="D12" s="237" t="s">
        <v>48</v>
      </c>
      <c r="E12" s="237" t="s">
        <v>48</v>
      </c>
      <c r="F12" s="233">
        <v>0</v>
      </c>
      <c r="G12" s="237" t="s">
        <v>48</v>
      </c>
      <c r="H12" s="238" t="s">
        <v>445</v>
      </c>
      <c r="I12" s="232" t="s">
        <v>446</v>
      </c>
      <c r="J12" s="233">
        <v>4.1666666666666685E-2</v>
      </c>
      <c r="K12" s="234" t="s">
        <v>447</v>
      </c>
    </row>
    <row r="13" spans="3:11" s="205" customFormat="1" ht="321.75" customHeight="1" thickBot="1" x14ac:dyDescent="0.55000000000000004">
      <c r="C13" s="293"/>
      <c r="D13" s="237" t="s">
        <v>48</v>
      </c>
      <c r="E13" s="237" t="s">
        <v>48</v>
      </c>
      <c r="F13" s="233">
        <v>0</v>
      </c>
      <c r="G13" s="237" t="s">
        <v>48</v>
      </c>
      <c r="H13" s="238" t="s">
        <v>550</v>
      </c>
      <c r="I13" s="232" t="s">
        <v>448</v>
      </c>
      <c r="J13" s="233">
        <v>7.9861111111111049E-2</v>
      </c>
      <c r="K13" s="234" t="s">
        <v>449</v>
      </c>
    </row>
    <row r="14" spans="3:11" s="205" customFormat="1" ht="321.75" customHeight="1" thickBot="1" x14ac:dyDescent="0.55000000000000004">
      <c r="C14" s="293"/>
      <c r="D14" s="237" t="s">
        <v>48</v>
      </c>
      <c r="E14" s="237" t="s">
        <v>48</v>
      </c>
      <c r="F14" s="233">
        <v>0</v>
      </c>
      <c r="G14" s="237" t="s">
        <v>48</v>
      </c>
      <c r="H14" s="238" t="s">
        <v>450</v>
      </c>
      <c r="I14" s="232" t="s">
        <v>451</v>
      </c>
      <c r="J14" s="233">
        <v>3.8194444444444364E-2</v>
      </c>
      <c r="K14" s="234" t="s">
        <v>452</v>
      </c>
    </row>
    <row r="15" spans="3:11" s="205" customFormat="1" ht="321.75" customHeight="1" thickBot="1" x14ac:dyDescent="0.55000000000000004">
      <c r="C15" s="293"/>
      <c r="D15" s="237" t="s">
        <v>48</v>
      </c>
      <c r="E15" s="237" t="s">
        <v>48</v>
      </c>
      <c r="F15" s="233">
        <v>0</v>
      </c>
      <c r="G15" s="237" t="s">
        <v>48</v>
      </c>
      <c r="H15" s="238" t="s">
        <v>453</v>
      </c>
      <c r="I15" s="232" t="s">
        <v>454</v>
      </c>
      <c r="J15" s="233">
        <v>2.7777777777777679E-2</v>
      </c>
      <c r="K15" s="234" t="s">
        <v>455</v>
      </c>
    </row>
    <row r="16" spans="3:11" s="205" customFormat="1" ht="321.75" customHeight="1" thickBot="1" x14ac:dyDescent="0.55000000000000004">
      <c r="C16" s="293"/>
      <c r="D16" s="237" t="s">
        <v>48</v>
      </c>
      <c r="E16" s="237" t="s">
        <v>48</v>
      </c>
      <c r="F16" s="233">
        <v>0</v>
      </c>
      <c r="G16" s="237" t="s">
        <v>48</v>
      </c>
      <c r="H16" s="238" t="s">
        <v>456</v>
      </c>
      <c r="I16" s="232" t="s">
        <v>457</v>
      </c>
      <c r="J16" s="233">
        <v>0.125</v>
      </c>
      <c r="K16" s="234" t="s">
        <v>458</v>
      </c>
    </row>
    <row r="17" spans="3:11" s="205" customFormat="1" ht="321.75" customHeight="1" thickBot="1" x14ac:dyDescent="0.55000000000000004">
      <c r="C17" s="293"/>
      <c r="D17" s="237" t="s">
        <v>48</v>
      </c>
      <c r="E17" s="237" t="s">
        <v>48</v>
      </c>
      <c r="F17" s="233">
        <v>0</v>
      </c>
      <c r="G17" s="237" t="s">
        <v>48</v>
      </c>
      <c r="H17" s="238" t="s">
        <v>459</v>
      </c>
      <c r="I17" s="232" t="s">
        <v>460</v>
      </c>
      <c r="J17" s="233">
        <v>4.166666666666663E-2</v>
      </c>
      <c r="K17" s="234" t="s">
        <v>461</v>
      </c>
    </row>
    <row r="18" spans="3:11" s="205" customFormat="1" ht="321.75" customHeight="1" thickBot="1" x14ac:dyDescent="0.55000000000000004">
      <c r="C18" s="293"/>
      <c r="D18" s="237" t="s">
        <v>48</v>
      </c>
      <c r="E18" s="237" t="s">
        <v>48</v>
      </c>
      <c r="F18" s="233">
        <v>0</v>
      </c>
      <c r="G18" s="237" t="s">
        <v>48</v>
      </c>
      <c r="H18" s="238" t="s">
        <v>462</v>
      </c>
      <c r="I18" s="232" t="s">
        <v>463</v>
      </c>
      <c r="J18" s="233">
        <v>5.555555555555558E-2</v>
      </c>
      <c r="K18" s="234" t="s">
        <v>464</v>
      </c>
    </row>
    <row r="19" spans="3:11" s="205" customFormat="1" ht="321.75" customHeight="1" thickBot="1" x14ac:dyDescent="0.55000000000000004">
      <c r="C19" s="293"/>
      <c r="D19" s="237" t="s">
        <v>48</v>
      </c>
      <c r="E19" s="237" t="s">
        <v>48</v>
      </c>
      <c r="F19" s="233">
        <v>0</v>
      </c>
      <c r="G19" s="237" t="s">
        <v>48</v>
      </c>
      <c r="H19" s="238" t="s">
        <v>465</v>
      </c>
      <c r="I19" s="232" t="s">
        <v>466</v>
      </c>
      <c r="J19" s="233">
        <v>5.208333333333337E-2</v>
      </c>
      <c r="K19" s="234" t="s">
        <v>467</v>
      </c>
    </row>
    <row r="20" spans="3:11" s="205" customFormat="1" ht="321.75" customHeight="1" thickBot="1" x14ac:dyDescent="0.55000000000000004">
      <c r="C20" s="293"/>
      <c r="D20" s="237" t="s">
        <v>48</v>
      </c>
      <c r="E20" s="237" t="s">
        <v>48</v>
      </c>
      <c r="F20" s="233">
        <v>0</v>
      </c>
      <c r="G20" s="237" t="s">
        <v>48</v>
      </c>
      <c r="H20" s="238" t="s">
        <v>468</v>
      </c>
      <c r="I20" s="232" t="s">
        <v>466</v>
      </c>
      <c r="J20" s="233">
        <v>5.208333333333337E-2</v>
      </c>
      <c r="K20" s="234" t="s">
        <v>469</v>
      </c>
    </row>
    <row r="21" spans="3:11" s="205" customFormat="1" ht="321.75" customHeight="1" thickBot="1" x14ac:dyDescent="0.55000000000000004">
      <c r="C21" s="293"/>
      <c r="D21" s="237" t="s">
        <v>48</v>
      </c>
      <c r="E21" s="237" t="s">
        <v>48</v>
      </c>
      <c r="F21" s="233">
        <v>0</v>
      </c>
      <c r="G21" s="237" t="s">
        <v>48</v>
      </c>
      <c r="H21" s="238" t="s">
        <v>470</v>
      </c>
      <c r="I21" s="232" t="s">
        <v>471</v>
      </c>
      <c r="J21" s="233">
        <v>6.597222222222221E-2</v>
      </c>
      <c r="K21" s="234" t="s">
        <v>472</v>
      </c>
    </row>
    <row r="22" spans="3:11" s="205" customFormat="1" ht="321.75" customHeight="1" thickBot="1" x14ac:dyDescent="0.55000000000000004">
      <c r="C22" s="293"/>
      <c r="D22" s="237" t="s">
        <v>48</v>
      </c>
      <c r="E22" s="237" t="s">
        <v>48</v>
      </c>
      <c r="F22" s="233">
        <v>0</v>
      </c>
      <c r="G22" s="237" t="s">
        <v>48</v>
      </c>
      <c r="H22" s="238" t="s">
        <v>473</v>
      </c>
      <c r="I22" s="232" t="s">
        <v>474</v>
      </c>
      <c r="J22" s="233">
        <v>7.986111111111116E-2</v>
      </c>
      <c r="K22" s="234" t="s">
        <v>475</v>
      </c>
    </row>
    <row r="23" spans="3:11" s="205" customFormat="1" ht="321.75" customHeight="1" thickBot="1" x14ac:dyDescent="0.55000000000000004">
      <c r="C23" s="293"/>
      <c r="D23" s="237" t="s">
        <v>48</v>
      </c>
      <c r="E23" s="237" t="s">
        <v>48</v>
      </c>
      <c r="F23" s="233">
        <v>0</v>
      </c>
      <c r="G23" s="237" t="s">
        <v>48</v>
      </c>
      <c r="H23" s="238" t="s">
        <v>476</v>
      </c>
      <c r="I23" s="232" t="s">
        <v>477</v>
      </c>
      <c r="J23" s="233">
        <v>5.555555555555558E-2</v>
      </c>
      <c r="K23" s="234" t="s">
        <v>478</v>
      </c>
    </row>
    <row r="24" spans="3:11" s="205" customFormat="1" ht="321.75" customHeight="1" thickBot="1" x14ac:dyDescent="0.55000000000000004">
      <c r="C24" s="293"/>
      <c r="D24" s="237" t="s">
        <v>48</v>
      </c>
      <c r="E24" s="237" t="s">
        <v>48</v>
      </c>
      <c r="F24" s="233">
        <v>0</v>
      </c>
      <c r="G24" s="237" t="s">
        <v>48</v>
      </c>
      <c r="H24" s="238" t="s">
        <v>479</v>
      </c>
      <c r="I24" s="232" t="s">
        <v>480</v>
      </c>
      <c r="J24" s="233">
        <v>6.944444444444442E-2</v>
      </c>
      <c r="K24" s="234" t="s">
        <v>481</v>
      </c>
    </row>
    <row r="25" spans="3:11" s="205" customFormat="1" ht="321.75" customHeight="1" thickBot="1" x14ac:dyDescent="0.55000000000000004">
      <c r="C25" s="293"/>
      <c r="D25" s="237" t="s">
        <v>48</v>
      </c>
      <c r="E25" s="237" t="s">
        <v>48</v>
      </c>
      <c r="F25" s="233">
        <v>0</v>
      </c>
      <c r="G25" s="237" t="s">
        <v>48</v>
      </c>
      <c r="H25" s="238" t="s">
        <v>482</v>
      </c>
      <c r="I25" s="232" t="s">
        <v>483</v>
      </c>
      <c r="J25" s="233">
        <v>6.25E-2</v>
      </c>
      <c r="K25" s="234" t="s">
        <v>484</v>
      </c>
    </row>
    <row r="26" spans="3:11" s="205" customFormat="1" ht="321.75" customHeight="1" thickBot="1" x14ac:dyDescent="0.55000000000000004">
      <c r="C26" s="293"/>
      <c r="D26" s="237" t="s">
        <v>48</v>
      </c>
      <c r="E26" s="237" t="s">
        <v>48</v>
      </c>
      <c r="F26" s="233">
        <v>0</v>
      </c>
      <c r="G26" s="237" t="s">
        <v>48</v>
      </c>
      <c r="H26" s="238" t="s">
        <v>485</v>
      </c>
      <c r="I26" s="232" t="s">
        <v>486</v>
      </c>
      <c r="J26" s="233">
        <v>6.9444444444444531E-2</v>
      </c>
      <c r="K26" s="234" t="s">
        <v>487</v>
      </c>
    </row>
    <row r="27" spans="3:11" s="205" customFormat="1" ht="321.75" customHeight="1" thickBot="1" x14ac:dyDescent="0.55000000000000004">
      <c r="C27" s="293"/>
      <c r="D27" s="237" t="s">
        <v>48</v>
      </c>
      <c r="E27" s="237" t="s">
        <v>48</v>
      </c>
      <c r="F27" s="233">
        <v>0</v>
      </c>
      <c r="G27" s="237" t="s">
        <v>48</v>
      </c>
      <c r="H27" s="238" t="s">
        <v>488</v>
      </c>
      <c r="I27" s="232" t="s">
        <v>489</v>
      </c>
      <c r="J27" s="233">
        <v>3.819444444444442E-2</v>
      </c>
      <c r="K27" s="234" t="s">
        <v>490</v>
      </c>
    </row>
    <row r="28" spans="3:11" s="205" customFormat="1" ht="321.75" customHeight="1" thickBot="1" x14ac:dyDescent="0.55000000000000004">
      <c r="C28" s="293"/>
      <c r="D28" s="237" t="s">
        <v>48</v>
      </c>
      <c r="E28" s="237" t="s">
        <v>48</v>
      </c>
      <c r="F28" s="233">
        <v>0</v>
      </c>
      <c r="G28" s="237" t="s">
        <v>48</v>
      </c>
      <c r="H28" s="238" t="s">
        <v>491</v>
      </c>
      <c r="I28" s="232" t="s">
        <v>492</v>
      </c>
      <c r="J28" s="233">
        <v>3.4722222222222321E-2</v>
      </c>
      <c r="K28" s="234" t="s">
        <v>493</v>
      </c>
    </row>
    <row r="29" spans="3:11" s="205" customFormat="1" ht="391.5" customHeight="1" thickBot="1" x14ac:dyDescent="0.55000000000000004">
      <c r="C29" s="293"/>
      <c r="D29" s="237" t="s">
        <v>48</v>
      </c>
      <c r="E29" s="237" t="s">
        <v>48</v>
      </c>
      <c r="F29" s="233">
        <v>0</v>
      </c>
      <c r="G29" s="237" t="s">
        <v>48</v>
      </c>
      <c r="H29" s="238" t="s">
        <v>494</v>
      </c>
      <c r="I29" s="232" t="s">
        <v>495</v>
      </c>
      <c r="J29" s="233">
        <v>0.14236111111111116</v>
      </c>
      <c r="K29" s="234" t="s">
        <v>481</v>
      </c>
    </row>
    <row r="30" spans="3:11" s="205" customFormat="1" ht="321.75" customHeight="1" thickBot="1" x14ac:dyDescent="0.55000000000000004">
      <c r="C30" s="293"/>
      <c r="D30" s="237" t="s">
        <v>48</v>
      </c>
      <c r="E30" s="237" t="s">
        <v>48</v>
      </c>
      <c r="F30" s="233">
        <v>0</v>
      </c>
      <c r="G30" s="237" t="s">
        <v>48</v>
      </c>
      <c r="H30" s="238" t="s">
        <v>496</v>
      </c>
      <c r="I30" s="232" t="s">
        <v>497</v>
      </c>
      <c r="J30" s="233">
        <v>0.11458333333333337</v>
      </c>
      <c r="K30" s="234" t="s">
        <v>484</v>
      </c>
    </row>
    <row r="31" spans="3:11" s="205" customFormat="1" ht="321.75" customHeight="1" thickBot="1" x14ac:dyDescent="0.55000000000000004">
      <c r="C31" s="293"/>
      <c r="D31" s="237" t="s">
        <v>48</v>
      </c>
      <c r="E31" s="237" t="s">
        <v>48</v>
      </c>
      <c r="F31" s="233">
        <v>0</v>
      </c>
      <c r="G31" s="237" t="s">
        <v>48</v>
      </c>
      <c r="H31" s="238" t="s">
        <v>498</v>
      </c>
      <c r="I31" s="232" t="s">
        <v>499</v>
      </c>
      <c r="J31" s="233">
        <v>9.7222222222222099E-2</v>
      </c>
      <c r="K31" s="234" t="s">
        <v>500</v>
      </c>
    </row>
    <row r="32" spans="3:11" s="205" customFormat="1" ht="321.75" customHeight="1" thickBot="1" x14ac:dyDescent="0.55000000000000004">
      <c r="C32" s="293"/>
      <c r="D32" s="237" t="s">
        <v>48</v>
      </c>
      <c r="E32" s="237" t="s">
        <v>48</v>
      </c>
      <c r="F32" s="233">
        <v>0</v>
      </c>
      <c r="G32" s="237" t="s">
        <v>48</v>
      </c>
      <c r="H32" s="238" t="s">
        <v>501</v>
      </c>
      <c r="I32" s="232" t="s">
        <v>502</v>
      </c>
      <c r="J32" s="233">
        <v>4.166666666666663E-2</v>
      </c>
      <c r="K32" s="234" t="s">
        <v>503</v>
      </c>
    </row>
    <row r="33" spans="3:11" s="205" customFormat="1" ht="321.75" customHeight="1" thickBot="1" x14ac:dyDescent="0.55000000000000004">
      <c r="C33" s="293"/>
      <c r="D33" s="237" t="s">
        <v>48</v>
      </c>
      <c r="E33" s="237" t="s">
        <v>48</v>
      </c>
      <c r="F33" s="233">
        <v>0</v>
      </c>
      <c r="G33" s="237" t="s">
        <v>48</v>
      </c>
      <c r="H33" s="238" t="s">
        <v>504</v>
      </c>
      <c r="I33" s="232" t="s">
        <v>505</v>
      </c>
      <c r="J33" s="233">
        <v>5.555555555555558E-2</v>
      </c>
      <c r="K33" s="234" t="s">
        <v>506</v>
      </c>
    </row>
    <row r="34" spans="3:11" s="205" customFormat="1" ht="321.75" customHeight="1" thickBot="1" x14ac:dyDescent="0.55000000000000004">
      <c r="C34" s="293"/>
      <c r="D34" s="237" t="s">
        <v>48</v>
      </c>
      <c r="E34" s="237" t="s">
        <v>48</v>
      </c>
      <c r="F34" s="233">
        <v>0</v>
      </c>
      <c r="G34" s="237" t="s">
        <v>48</v>
      </c>
      <c r="H34" s="238" t="s">
        <v>507</v>
      </c>
      <c r="I34" s="232" t="s">
        <v>508</v>
      </c>
      <c r="J34" s="233">
        <v>4.513888888888884E-2</v>
      </c>
      <c r="K34" s="234" t="s">
        <v>509</v>
      </c>
    </row>
    <row r="35" spans="3:11" s="205" customFormat="1" ht="321.75" customHeight="1" thickBot="1" x14ac:dyDescent="0.55000000000000004">
      <c r="C35" s="293"/>
      <c r="D35" s="237" t="s">
        <v>48</v>
      </c>
      <c r="E35" s="237" t="s">
        <v>48</v>
      </c>
      <c r="F35" s="233">
        <v>0</v>
      </c>
      <c r="G35" s="237" t="s">
        <v>48</v>
      </c>
      <c r="H35" s="238" t="s">
        <v>510</v>
      </c>
      <c r="I35" s="232" t="s">
        <v>511</v>
      </c>
      <c r="J35" s="233">
        <v>8.333333333333337E-2</v>
      </c>
      <c r="K35" s="234" t="s">
        <v>512</v>
      </c>
    </row>
    <row r="36" spans="3:11" s="205" customFormat="1" ht="321.75" customHeight="1" thickBot="1" x14ac:dyDescent="0.55000000000000004">
      <c r="C36" s="293"/>
      <c r="D36" s="237" t="s">
        <v>48</v>
      </c>
      <c r="E36" s="237" t="s">
        <v>48</v>
      </c>
      <c r="F36" s="233">
        <v>0</v>
      </c>
      <c r="G36" s="237" t="s">
        <v>48</v>
      </c>
      <c r="H36" s="238" t="s">
        <v>551</v>
      </c>
      <c r="I36" s="232" t="s">
        <v>513</v>
      </c>
      <c r="J36" s="233">
        <v>6.944444444444442E-2</v>
      </c>
      <c r="K36" s="234" t="s">
        <v>514</v>
      </c>
    </row>
    <row r="37" spans="3:11" s="205" customFormat="1" ht="321.75" customHeight="1" thickBot="1" x14ac:dyDescent="0.55000000000000004">
      <c r="C37" s="293"/>
      <c r="D37" s="237" t="s">
        <v>48</v>
      </c>
      <c r="E37" s="237" t="s">
        <v>48</v>
      </c>
      <c r="F37" s="233">
        <v>0</v>
      </c>
      <c r="G37" s="237" t="s">
        <v>48</v>
      </c>
      <c r="H37" s="238" t="s">
        <v>515</v>
      </c>
      <c r="I37" s="232" t="s">
        <v>516</v>
      </c>
      <c r="J37" s="233">
        <v>5.9027777777777901E-2</v>
      </c>
      <c r="K37" s="234" t="s">
        <v>517</v>
      </c>
    </row>
    <row r="38" spans="3:11" s="205" customFormat="1" ht="321.75" customHeight="1" thickBot="1" x14ac:dyDescent="0.55000000000000004">
      <c r="C38" s="293"/>
      <c r="D38" s="237" t="s">
        <v>48</v>
      </c>
      <c r="E38" s="237" t="s">
        <v>48</v>
      </c>
      <c r="F38" s="233">
        <v>0</v>
      </c>
      <c r="G38" s="237" t="s">
        <v>48</v>
      </c>
      <c r="H38" s="238" t="s">
        <v>518</v>
      </c>
      <c r="I38" s="232" t="s">
        <v>519</v>
      </c>
      <c r="J38" s="233">
        <v>5.5555555555555469E-2</v>
      </c>
      <c r="K38" s="234" t="s">
        <v>520</v>
      </c>
    </row>
    <row r="39" spans="3:11" s="205" customFormat="1" ht="321.75" customHeight="1" thickBot="1" x14ac:dyDescent="0.55000000000000004">
      <c r="C39" s="293"/>
      <c r="D39" s="237" t="s">
        <v>48</v>
      </c>
      <c r="E39" s="237" t="s">
        <v>48</v>
      </c>
      <c r="F39" s="233">
        <v>0</v>
      </c>
      <c r="G39" s="237" t="s">
        <v>48</v>
      </c>
      <c r="H39" s="238" t="s">
        <v>552</v>
      </c>
      <c r="I39" s="232" t="s">
        <v>521</v>
      </c>
      <c r="J39" s="233">
        <v>8.680555555555558E-2</v>
      </c>
      <c r="K39" s="234" t="s">
        <v>522</v>
      </c>
    </row>
    <row r="40" spans="3:11" s="205" customFormat="1" ht="321.75" customHeight="1" thickBot="1" x14ac:dyDescent="0.55000000000000004">
      <c r="C40" s="293"/>
      <c r="D40" s="237" t="s">
        <v>48</v>
      </c>
      <c r="E40" s="237" t="s">
        <v>48</v>
      </c>
      <c r="F40" s="233">
        <v>0</v>
      </c>
      <c r="G40" s="237" t="s">
        <v>48</v>
      </c>
      <c r="H40" s="238" t="s">
        <v>523</v>
      </c>
      <c r="I40" s="232" t="s">
        <v>524</v>
      </c>
      <c r="J40" s="233">
        <v>7.986111111111116E-2</v>
      </c>
      <c r="K40" s="234" t="s">
        <v>525</v>
      </c>
    </row>
    <row r="41" spans="3:11" s="205" customFormat="1" ht="321.75" customHeight="1" thickBot="1" x14ac:dyDescent="0.55000000000000004">
      <c r="C41" s="293"/>
      <c r="D41" s="237" t="s">
        <v>48</v>
      </c>
      <c r="E41" s="237" t="s">
        <v>48</v>
      </c>
      <c r="F41" s="233">
        <v>0</v>
      </c>
      <c r="G41" s="237" t="s">
        <v>48</v>
      </c>
      <c r="H41" s="238" t="s">
        <v>526</v>
      </c>
      <c r="I41" s="232" t="s">
        <v>527</v>
      </c>
      <c r="J41" s="233">
        <v>5.2083333333333259E-2</v>
      </c>
      <c r="K41" s="234" t="s">
        <v>528</v>
      </c>
    </row>
    <row r="42" spans="3:11" s="205" customFormat="1" ht="321.75" customHeight="1" thickBot="1" x14ac:dyDescent="0.55000000000000004">
      <c r="C42" s="293"/>
      <c r="D42" s="237" t="s">
        <v>48</v>
      </c>
      <c r="E42" s="237" t="s">
        <v>48</v>
      </c>
      <c r="F42" s="233">
        <v>0</v>
      </c>
      <c r="G42" s="237" t="s">
        <v>48</v>
      </c>
      <c r="H42" s="238" t="s">
        <v>553</v>
      </c>
      <c r="I42" s="232" t="s">
        <v>529</v>
      </c>
      <c r="J42" s="233">
        <v>4.513888888888884E-2</v>
      </c>
      <c r="K42" s="234" t="s">
        <v>530</v>
      </c>
    </row>
    <row r="43" spans="3:11" s="205" customFormat="1" ht="321.75" customHeight="1" thickBot="1" x14ac:dyDescent="0.55000000000000004">
      <c r="C43" s="293"/>
      <c r="D43" s="237" t="s">
        <v>48</v>
      </c>
      <c r="E43" s="237" t="s">
        <v>48</v>
      </c>
      <c r="F43" s="233">
        <v>0</v>
      </c>
      <c r="G43" s="237" t="s">
        <v>48</v>
      </c>
      <c r="H43" s="238" t="s">
        <v>531</v>
      </c>
      <c r="I43" s="232" t="s">
        <v>532</v>
      </c>
      <c r="J43" s="233">
        <v>5.208333333333337E-2</v>
      </c>
      <c r="K43" s="234" t="s">
        <v>533</v>
      </c>
    </row>
    <row r="44" spans="3:11" s="205" customFormat="1" ht="321.75" customHeight="1" thickBot="1" x14ac:dyDescent="0.55000000000000004">
      <c r="C44" s="293"/>
      <c r="D44" s="237" t="s">
        <v>48</v>
      </c>
      <c r="E44" s="237" t="s">
        <v>48</v>
      </c>
      <c r="F44" s="233">
        <v>0</v>
      </c>
      <c r="G44" s="237" t="s">
        <v>48</v>
      </c>
      <c r="H44" s="238" t="s">
        <v>534</v>
      </c>
      <c r="I44" s="232" t="s">
        <v>535</v>
      </c>
      <c r="J44" s="233">
        <v>2.083333333333337E-2</v>
      </c>
      <c r="K44" s="234" t="s">
        <v>536</v>
      </c>
    </row>
    <row r="45" spans="3:11" s="205" customFormat="1" ht="321.75" customHeight="1" thickBot="1" x14ac:dyDescent="0.55000000000000004">
      <c r="C45" s="293"/>
      <c r="D45" s="237" t="s">
        <v>48</v>
      </c>
      <c r="E45" s="237" t="s">
        <v>48</v>
      </c>
      <c r="F45" s="233">
        <v>0</v>
      </c>
      <c r="G45" s="237" t="s">
        <v>48</v>
      </c>
      <c r="H45" s="238" t="s">
        <v>537</v>
      </c>
      <c r="I45" s="232" t="s">
        <v>538</v>
      </c>
      <c r="J45" s="233">
        <v>5.9027777777777679E-2</v>
      </c>
      <c r="K45" s="234" t="s">
        <v>539</v>
      </c>
    </row>
    <row r="46" spans="3:11" s="205" customFormat="1" ht="321.75" customHeight="1" thickBot="1" x14ac:dyDescent="0.55000000000000004">
      <c r="C46" s="293"/>
      <c r="D46" s="237" t="s">
        <v>48</v>
      </c>
      <c r="E46" s="237" t="s">
        <v>48</v>
      </c>
      <c r="F46" s="233">
        <v>0</v>
      </c>
      <c r="G46" s="237" t="s">
        <v>48</v>
      </c>
      <c r="H46" s="238" t="s">
        <v>540</v>
      </c>
      <c r="I46" s="232" t="s">
        <v>541</v>
      </c>
      <c r="J46" s="233">
        <v>6.9444444444444434E-2</v>
      </c>
      <c r="K46" s="234" t="s">
        <v>542</v>
      </c>
    </row>
    <row r="47" spans="3:11" s="224" customFormat="1" ht="62.25" customHeight="1" thickBot="1" x14ac:dyDescent="0.45">
      <c r="C47" s="239" t="s">
        <v>397</v>
      </c>
      <c r="D47" s="240"/>
      <c r="E47" s="232"/>
      <c r="F47" s="233">
        <v>0</v>
      </c>
      <c r="G47" s="234"/>
      <c r="H47" s="232">
        <v>41</v>
      </c>
      <c r="I47" s="232"/>
      <c r="J47" s="241">
        <f>SUM(J6:J46)</f>
        <v>2.5611111111111113</v>
      </c>
      <c r="K47" s="234"/>
    </row>
    <row r="48" spans="3:11" x14ac:dyDescent="0.3">
      <c r="I48" s="207"/>
      <c r="J48" s="207"/>
      <c r="K48" s="207"/>
    </row>
    <row r="49" spans="3:11" x14ac:dyDescent="0.3">
      <c r="K49" s="208"/>
    </row>
    <row r="54" spans="3:11" ht="18.75" x14ac:dyDescent="0.3">
      <c r="C54" s="199"/>
      <c r="E54" s="199"/>
      <c r="F54" s="199"/>
      <c r="G54" s="199"/>
      <c r="H54" s="199"/>
      <c r="I54" s="209"/>
      <c r="J54" s="199"/>
      <c r="K54" s="199"/>
    </row>
    <row r="55" spans="3:11" ht="18.75" x14ac:dyDescent="0.3">
      <c r="C55" s="199"/>
      <c r="E55" s="199"/>
      <c r="F55" s="199"/>
      <c r="G55" s="199"/>
      <c r="H55" s="199"/>
      <c r="I55" s="210"/>
      <c r="J55" s="199"/>
      <c r="K55" s="199"/>
    </row>
    <row r="56" spans="3:11" ht="18.75" x14ac:dyDescent="0.3">
      <c r="C56" s="199"/>
      <c r="E56" s="199"/>
      <c r="F56" s="199"/>
      <c r="G56" s="199"/>
      <c r="H56" s="199"/>
      <c r="I56" s="210"/>
      <c r="J56" s="199"/>
      <c r="K56" s="199"/>
    </row>
  </sheetData>
  <mergeCells count="3">
    <mergeCell ref="C2:K3"/>
    <mergeCell ref="C4:K4"/>
    <mergeCell ref="C6:C46"/>
  </mergeCells>
  <printOptions horizontalCentered="1"/>
  <pageMargins left="0" right="0" top="0.5" bottom="0.5" header="0" footer="0"/>
  <pageSetup paperSize="9" scale="1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view="pageBreakPreview" topLeftCell="B1" zoomScale="40" zoomScaleSheetLayoutView="40" workbookViewId="0">
      <selection activeCell="C8" sqref="C8"/>
    </sheetView>
  </sheetViews>
  <sheetFormatPr defaultColWidth="9.140625" defaultRowHeight="28.5" x14ac:dyDescent="0.45"/>
  <cols>
    <col min="1" max="1" width="4.28515625" style="213" customWidth="1"/>
    <col min="2" max="2" width="22.28515625" style="211" customWidth="1"/>
    <col min="3" max="3" width="169.5703125" style="211" customWidth="1"/>
    <col min="4" max="4" width="49.7109375" style="211" customWidth="1"/>
    <col min="5" max="5" width="35.85546875" style="212" customWidth="1"/>
    <col min="6" max="6" width="54.140625" style="213" customWidth="1"/>
    <col min="7" max="16384" width="9.140625" style="213"/>
  </cols>
  <sheetData>
    <row r="1" spans="2:7" ht="29.25" thickBot="1" x14ac:dyDescent="0.5"/>
    <row r="2" spans="2:7" ht="42" customHeight="1" x14ac:dyDescent="0.45">
      <c r="B2" s="294" t="s">
        <v>17</v>
      </c>
      <c r="C2" s="295"/>
      <c r="D2" s="295"/>
      <c r="E2" s="295"/>
      <c r="F2" s="295"/>
    </row>
    <row r="3" spans="2:7" ht="42" customHeight="1" x14ac:dyDescent="0.45">
      <c r="B3" s="296"/>
      <c r="C3" s="297"/>
      <c r="D3" s="297"/>
      <c r="E3" s="297"/>
      <c r="F3" s="297"/>
    </row>
    <row r="4" spans="2:7" ht="1.5" customHeight="1" x14ac:dyDescent="0.45">
      <c r="B4" s="215"/>
      <c r="C4" s="216"/>
      <c r="D4" s="216"/>
      <c r="E4" s="217"/>
      <c r="F4" s="218"/>
    </row>
    <row r="5" spans="2:7" ht="1.5" customHeight="1" x14ac:dyDescent="0.45">
      <c r="B5" s="298"/>
      <c r="C5" s="299"/>
      <c r="D5" s="299"/>
      <c r="E5" s="299"/>
      <c r="F5" s="218"/>
    </row>
    <row r="6" spans="2:7" ht="54.75" customHeight="1" thickBot="1" x14ac:dyDescent="0.5">
      <c r="B6" s="300" t="s">
        <v>543</v>
      </c>
      <c r="C6" s="301"/>
      <c r="D6" s="301"/>
      <c r="E6" s="301"/>
      <c r="F6" s="301"/>
    </row>
    <row r="7" spans="2:7" ht="56.25" customHeight="1" thickBot="1" x14ac:dyDescent="0.5">
      <c r="B7" s="242"/>
      <c r="C7" s="243" t="s">
        <v>399</v>
      </c>
      <c r="D7" s="243" t="s">
        <v>393</v>
      </c>
      <c r="E7" s="243" t="s">
        <v>394</v>
      </c>
      <c r="F7" s="243" t="s">
        <v>395</v>
      </c>
    </row>
    <row r="8" spans="2:7" ht="393" customHeight="1" thickBot="1" x14ac:dyDescent="0.5">
      <c r="B8" s="302" t="s">
        <v>391</v>
      </c>
      <c r="C8" s="244" t="s">
        <v>554</v>
      </c>
      <c r="D8" s="245" t="s">
        <v>544</v>
      </c>
      <c r="E8" s="246">
        <v>5.4166666666666696E-2</v>
      </c>
      <c r="F8" s="246" t="s">
        <v>545</v>
      </c>
    </row>
    <row r="9" spans="2:7" ht="305.25" customHeight="1" thickBot="1" x14ac:dyDescent="0.5">
      <c r="B9" s="303"/>
      <c r="C9" s="244" t="s">
        <v>555</v>
      </c>
      <c r="D9" s="245" t="s">
        <v>546</v>
      </c>
      <c r="E9" s="246">
        <v>6.7361111111111094E-2</v>
      </c>
      <c r="F9" s="246" t="s">
        <v>547</v>
      </c>
    </row>
    <row r="10" spans="2:7" ht="334.5" customHeight="1" thickBot="1" x14ac:dyDescent="0.5">
      <c r="B10" s="303"/>
      <c r="C10" s="244" t="s">
        <v>556</v>
      </c>
      <c r="D10" s="245" t="s">
        <v>548</v>
      </c>
      <c r="E10" s="246">
        <v>5.9027777777777679E-2</v>
      </c>
      <c r="F10" s="246" t="s">
        <v>549</v>
      </c>
    </row>
    <row r="11" spans="2:7" ht="52.5" customHeight="1" thickBot="1" x14ac:dyDescent="0.5">
      <c r="B11" s="247" t="s">
        <v>14</v>
      </c>
      <c r="C11" s="248">
        <v>3</v>
      </c>
      <c r="D11" s="249"/>
      <c r="E11" s="250">
        <f>SUM(E8:E10)</f>
        <v>0.18055555555555547</v>
      </c>
      <c r="F11" s="250"/>
      <c r="G11" s="251"/>
    </row>
  </sheetData>
  <sheetProtection formatCells="0" formatColumns="0" formatRows="0" insertColumns="0" insertRows="0" insertHyperlinks="0" deleteColumns="0" deleteRows="0" selectLockedCells="1" sort="0" autoFilter="0" pivotTables="0"/>
  <mergeCells count="4">
    <mergeCell ref="B2:F3"/>
    <mergeCell ref="B5:E5"/>
    <mergeCell ref="B6:F6"/>
    <mergeCell ref="B8:B10"/>
  </mergeCells>
  <pageMargins left="0.5" right="0" top="0.55000000000000004" bottom="0" header="0" footer="0"/>
  <pageSetup paperSize="9" scale="35"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17"/>
  <sheetViews>
    <sheetView showGridLines="0" view="pageBreakPreview" zoomScale="10" zoomScaleNormal="10" zoomScaleSheetLayoutView="10" zoomScalePageLayoutView="10" workbookViewId="0">
      <selection activeCell="N8" sqref="N8"/>
    </sheetView>
  </sheetViews>
  <sheetFormatPr defaultColWidth="9.140625" defaultRowHeight="18.75" x14ac:dyDescent="0.3"/>
  <cols>
    <col min="1" max="1" width="17.7109375" style="78" customWidth="1"/>
    <col min="2" max="17" width="77" style="77" customWidth="1"/>
    <col min="18" max="18" width="46.28515625" style="77" customWidth="1"/>
    <col min="19" max="16384" width="9.140625" style="78"/>
  </cols>
  <sheetData>
    <row r="1" spans="2:18" ht="105.75" customHeight="1" x14ac:dyDescent="0.3"/>
    <row r="2" spans="2:18" s="80" customFormat="1" ht="364.5" customHeight="1" x14ac:dyDescent="0.25">
      <c r="B2" s="314" t="s">
        <v>162</v>
      </c>
      <c r="C2" s="314"/>
      <c r="D2" s="314"/>
      <c r="E2" s="314"/>
      <c r="F2" s="314"/>
      <c r="G2" s="314"/>
      <c r="H2" s="314"/>
      <c r="I2" s="314"/>
      <c r="J2" s="314"/>
      <c r="K2" s="314"/>
      <c r="L2" s="314"/>
      <c r="M2" s="314"/>
      <c r="N2" s="314"/>
      <c r="O2" s="314"/>
      <c r="P2" s="314"/>
      <c r="Q2" s="314"/>
      <c r="R2" s="79"/>
    </row>
    <row r="3" spans="2:18" ht="111.75" customHeight="1" x14ac:dyDescent="0.3">
      <c r="B3" s="315" t="s">
        <v>163</v>
      </c>
      <c r="C3" s="315"/>
      <c r="D3" s="315"/>
      <c r="E3" s="315"/>
      <c r="F3" s="315"/>
      <c r="G3" s="315"/>
      <c r="H3" s="315"/>
      <c r="I3" s="315"/>
      <c r="J3" s="315"/>
      <c r="K3" s="315"/>
      <c r="L3" s="315"/>
      <c r="M3" s="315"/>
      <c r="N3" s="315"/>
      <c r="O3" s="315"/>
      <c r="P3" s="315"/>
      <c r="Q3" s="315"/>
      <c r="R3" s="81"/>
    </row>
    <row r="4" spans="2:18" ht="156.75" customHeight="1" x14ac:dyDescent="0.3">
      <c r="B4" s="315"/>
      <c r="C4" s="315"/>
      <c r="D4" s="315"/>
      <c r="E4" s="315"/>
      <c r="F4" s="315"/>
      <c r="G4" s="315"/>
      <c r="H4" s="315"/>
      <c r="I4" s="315"/>
      <c r="J4" s="315"/>
      <c r="K4" s="315"/>
      <c r="L4" s="315"/>
      <c r="M4" s="315"/>
      <c r="N4" s="315"/>
      <c r="O4" s="315"/>
      <c r="P4" s="315"/>
      <c r="Q4" s="315"/>
      <c r="R4" s="81"/>
    </row>
    <row r="5" spans="2:18" s="83" customFormat="1" ht="223.5" customHeight="1" x14ac:dyDescent="1.3">
      <c r="B5" s="317" t="s">
        <v>20</v>
      </c>
      <c r="C5" s="317"/>
      <c r="D5" s="317"/>
      <c r="E5" s="317"/>
      <c r="F5" s="317" t="s">
        <v>21</v>
      </c>
      <c r="G5" s="317"/>
      <c r="H5" s="317"/>
      <c r="I5" s="317"/>
      <c r="J5" s="317" t="s">
        <v>22</v>
      </c>
      <c r="K5" s="317"/>
      <c r="L5" s="317"/>
      <c r="M5" s="317"/>
      <c r="N5" s="316" t="s">
        <v>14</v>
      </c>
      <c r="O5" s="316"/>
      <c r="P5" s="316"/>
      <c r="Q5" s="316"/>
      <c r="R5" s="82"/>
    </row>
    <row r="6" spans="2:18" s="85" customFormat="1" ht="394.5" customHeight="1" x14ac:dyDescent="0.25">
      <c r="B6" s="313" t="s">
        <v>164</v>
      </c>
      <c r="C6" s="313"/>
      <c r="D6" s="313" t="s">
        <v>165</v>
      </c>
      <c r="E6" s="313"/>
      <c r="F6" s="313" t="s">
        <v>164</v>
      </c>
      <c r="G6" s="313"/>
      <c r="H6" s="313" t="s">
        <v>165</v>
      </c>
      <c r="I6" s="313"/>
      <c r="J6" s="313" t="s">
        <v>164</v>
      </c>
      <c r="K6" s="313"/>
      <c r="L6" s="313" t="s">
        <v>165</v>
      </c>
      <c r="M6" s="313"/>
      <c r="N6" s="313" t="s">
        <v>164</v>
      </c>
      <c r="O6" s="313"/>
      <c r="P6" s="313" t="s">
        <v>165</v>
      </c>
      <c r="Q6" s="313"/>
      <c r="R6" s="84"/>
    </row>
    <row r="7" spans="2:18" s="88" customFormat="1" ht="409.6" customHeight="1" x14ac:dyDescent="1.1000000000000001">
      <c r="B7" s="86" t="s">
        <v>166</v>
      </c>
      <c r="C7" s="86" t="s">
        <v>167</v>
      </c>
      <c r="D7" s="86" t="s">
        <v>166</v>
      </c>
      <c r="E7" s="86" t="s">
        <v>167</v>
      </c>
      <c r="F7" s="86" t="s">
        <v>166</v>
      </c>
      <c r="G7" s="86" t="s">
        <v>167</v>
      </c>
      <c r="H7" s="86" t="s">
        <v>166</v>
      </c>
      <c r="I7" s="86" t="s">
        <v>167</v>
      </c>
      <c r="J7" s="86" t="s">
        <v>166</v>
      </c>
      <c r="K7" s="86" t="s">
        <v>168</v>
      </c>
      <c r="L7" s="86" t="s">
        <v>166</v>
      </c>
      <c r="M7" s="86" t="s">
        <v>168</v>
      </c>
      <c r="N7" s="86" t="s">
        <v>166</v>
      </c>
      <c r="O7" s="86" t="s">
        <v>168</v>
      </c>
      <c r="P7" s="214" t="s">
        <v>166</v>
      </c>
      <c r="Q7" s="214" t="s">
        <v>168</v>
      </c>
      <c r="R7" s="87"/>
    </row>
    <row r="8" spans="2:18" ht="348.75" customHeight="1" x14ac:dyDescent="0.3">
      <c r="B8" s="206" t="s">
        <v>48</v>
      </c>
      <c r="C8" s="206" t="s">
        <v>48</v>
      </c>
      <c r="D8" s="206" t="s">
        <v>48</v>
      </c>
      <c r="E8" s="206" t="s">
        <v>48</v>
      </c>
      <c r="F8" s="206" t="s">
        <v>48</v>
      </c>
      <c r="G8" s="206" t="s">
        <v>48</v>
      </c>
      <c r="H8" s="206" t="s">
        <v>48</v>
      </c>
      <c r="I8" s="206" t="s">
        <v>48</v>
      </c>
      <c r="J8" s="206" t="s">
        <v>48</v>
      </c>
      <c r="K8" s="206" t="s">
        <v>48</v>
      </c>
      <c r="L8" s="206" t="s">
        <v>48</v>
      </c>
      <c r="M8" s="206" t="s">
        <v>48</v>
      </c>
      <c r="N8" s="206" t="s">
        <v>48</v>
      </c>
      <c r="O8" s="206" t="s">
        <v>48</v>
      </c>
      <c r="P8" s="206" t="s">
        <v>48</v>
      </c>
      <c r="Q8" s="206" t="s">
        <v>48</v>
      </c>
    </row>
    <row r="9" spans="2:18" ht="408.75" customHeight="1" x14ac:dyDescent="0.3">
      <c r="B9" s="304"/>
      <c r="C9" s="305"/>
      <c r="D9" s="305"/>
      <c r="E9" s="305"/>
      <c r="F9" s="305"/>
      <c r="G9" s="305"/>
      <c r="H9" s="305"/>
      <c r="I9" s="305"/>
      <c r="J9" s="305"/>
      <c r="K9" s="305"/>
      <c r="L9" s="305"/>
      <c r="M9" s="305"/>
      <c r="N9" s="305"/>
      <c r="O9" s="305"/>
      <c r="P9" s="305"/>
      <c r="Q9" s="306"/>
    </row>
    <row r="10" spans="2:18" ht="243.75" customHeight="1" x14ac:dyDescent="0.3">
      <c r="B10" s="307"/>
      <c r="C10" s="308"/>
      <c r="D10" s="308"/>
      <c r="E10" s="308"/>
      <c r="F10" s="308"/>
      <c r="G10" s="308"/>
      <c r="H10" s="308"/>
      <c r="I10" s="308"/>
      <c r="J10" s="308"/>
      <c r="K10" s="308"/>
      <c r="L10" s="308"/>
      <c r="M10" s="308"/>
      <c r="N10" s="308"/>
      <c r="O10" s="308"/>
      <c r="P10" s="308"/>
      <c r="Q10" s="309"/>
    </row>
    <row r="11" spans="2:18" ht="243.75" customHeight="1" x14ac:dyDescent="0.3">
      <c r="B11" s="310"/>
      <c r="C11" s="311"/>
      <c r="D11" s="311"/>
      <c r="E11" s="311"/>
      <c r="F11" s="311"/>
      <c r="G11" s="311"/>
      <c r="H11" s="311"/>
      <c r="I11" s="311"/>
      <c r="J11" s="311"/>
      <c r="K11" s="311"/>
      <c r="L11" s="311"/>
      <c r="M11" s="311"/>
      <c r="N11" s="311"/>
      <c r="O11" s="311"/>
      <c r="P11" s="311"/>
      <c r="Q11" s="312"/>
    </row>
    <row r="12" spans="2:18" ht="243.75" customHeight="1" x14ac:dyDescent="0.3"/>
    <row r="13" spans="2:18" ht="243.75" customHeight="1" x14ac:dyDescent="0.3"/>
    <row r="14" spans="2:18" ht="243.75" customHeight="1" x14ac:dyDescent="0.3"/>
    <row r="15" spans="2:18" ht="243.75" customHeight="1" x14ac:dyDescent="0.3"/>
    <row r="16" spans="2:18" ht="243.75" customHeight="1" x14ac:dyDescent="0.3"/>
    <row r="17" ht="243.75" customHeight="1" x14ac:dyDescent="0.3"/>
  </sheetData>
  <sheetProtection formatCells="0" formatColumns="0" formatRows="0" insertColumns="0" insertRows="0" insertHyperlinks="0" deleteColumns="0" deleteRows="0" selectLockedCells="1" sort="0" autoFilter="0" pivotTables="0"/>
  <mergeCells count="15">
    <mergeCell ref="B9:Q11"/>
    <mergeCell ref="D6:E6"/>
    <mergeCell ref="L6:M6"/>
    <mergeCell ref="B2:Q2"/>
    <mergeCell ref="B3:Q4"/>
    <mergeCell ref="F6:G6"/>
    <mergeCell ref="J6:K6"/>
    <mergeCell ref="H6:I6"/>
    <mergeCell ref="N6:O6"/>
    <mergeCell ref="P6:Q6"/>
    <mergeCell ref="B6:C6"/>
    <mergeCell ref="N5:Q5"/>
    <mergeCell ref="J5:M5"/>
    <mergeCell ref="F5:I5"/>
    <mergeCell ref="B5:E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1"/>
  <sheetViews>
    <sheetView view="pageBreakPreview" zoomScale="10" zoomScaleNormal="77" zoomScaleSheetLayoutView="10" workbookViewId="0">
      <selection activeCell="H13" sqref="H13"/>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319" t="s">
        <v>17</v>
      </c>
      <c r="C2" s="319"/>
      <c r="D2" s="319"/>
      <c r="E2" s="319"/>
      <c r="F2" s="319"/>
      <c r="G2" s="319"/>
      <c r="H2" s="319"/>
      <c r="I2" s="319"/>
      <c r="J2" s="319"/>
    </row>
    <row r="3" spans="2:10" ht="252.75" customHeight="1" x14ac:dyDescent="0.25">
      <c r="B3" s="321" t="s">
        <v>139</v>
      </c>
      <c r="C3" s="321"/>
      <c r="D3" s="321"/>
      <c r="E3" s="321"/>
      <c r="F3" s="321"/>
      <c r="G3" s="321"/>
      <c r="H3" s="321"/>
      <c r="I3" s="321"/>
      <c r="J3" s="321"/>
    </row>
    <row r="4" spans="2:10" s="53" customFormat="1" ht="408.75" customHeight="1" x14ac:dyDescent="0.25">
      <c r="B4" s="164" t="s">
        <v>143</v>
      </c>
      <c r="C4" s="165" t="s">
        <v>49</v>
      </c>
      <c r="D4" s="166" t="s">
        <v>141</v>
      </c>
      <c r="E4" s="165" t="s">
        <v>138</v>
      </c>
      <c r="F4" s="165" t="s">
        <v>137</v>
      </c>
      <c r="G4" s="165" t="s">
        <v>50</v>
      </c>
      <c r="H4" s="165" t="s">
        <v>140</v>
      </c>
      <c r="I4" s="320" t="s">
        <v>51</v>
      </c>
      <c r="J4" s="320"/>
    </row>
    <row r="5" spans="2:10" ht="409.6" customHeight="1" x14ac:dyDescent="0.25">
      <c r="B5" s="160">
        <v>1</v>
      </c>
      <c r="C5" s="160" t="s">
        <v>189</v>
      </c>
      <c r="D5" s="133">
        <v>43979</v>
      </c>
      <c r="E5" s="160" t="s">
        <v>383</v>
      </c>
      <c r="F5" s="134" t="s">
        <v>380</v>
      </c>
      <c r="G5" s="160" t="s">
        <v>67</v>
      </c>
      <c r="H5" s="160" t="s">
        <v>174</v>
      </c>
      <c r="I5" s="318" t="s">
        <v>381</v>
      </c>
      <c r="J5" s="318"/>
    </row>
    <row r="6" spans="2:10" ht="409.6" customHeight="1" x14ac:dyDescent="0.25">
      <c r="B6" s="160">
        <v>2</v>
      </c>
      <c r="C6" s="160" t="s">
        <v>189</v>
      </c>
      <c r="D6" s="133">
        <v>43997</v>
      </c>
      <c r="E6" s="160" t="s">
        <v>559</v>
      </c>
      <c r="F6" s="134" t="s">
        <v>557</v>
      </c>
      <c r="G6" s="160" t="s">
        <v>67</v>
      </c>
      <c r="H6" s="160" t="s">
        <v>174</v>
      </c>
      <c r="I6" s="318" t="s">
        <v>558</v>
      </c>
      <c r="J6" s="318"/>
    </row>
    <row r="7" spans="2:10" ht="409.6" customHeight="1" x14ac:dyDescent="0.25">
      <c r="B7" s="160">
        <v>3</v>
      </c>
      <c r="C7" s="160" t="s">
        <v>189</v>
      </c>
      <c r="D7" s="133">
        <v>43998</v>
      </c>
      <c r="E7" s="160" t="s">
        <v>186</v>
      </c>
      <c r="F7" s="134" t="s">
        <v>562</v>
      </c>
      <c r="G7" s="160" t="s">
        <v>67</v>
      </c>
      <c r="H7" s="160" t="s">
        <v>174</v>
      </c>
      <c r="I7" s="318" t="s">
        <v>567</v>
      </c>
      <c r="J7" s="318" t="s">
        <v>567</v>
      </c>
    </row>
    <row r="8" spans="2:10" ht="409.6" customHeight="1" x14ac:dyDescent="0.25">
      <c r="B8" s="160">
        <v>4</v>
      </c>
      <c r="C8" s="160" t="s">
        <v>571</v>
      </c>
      <c r="D8" s="133">
        <v>43998</v>
      </c>
      <c r="E8" s="160" t="s">
        <v>560</v>
      </c>
      <c r="F8" s="134" t="s">
        <v>563</v>
      </c>
      <c r="G8" s="160" t="s">
        <v>77</v>
      </c>
      <c r="H8" s="160" t="s">
        <v>174</v>
      </c>
      <c r="I8" s="318" t="s">
        <v>568</v>
      </c>
      <c r="J8" s="318" t="s">
        <v>568</v>
      </c>
    </row>
    <row r="9" spans="2:10" ht="409.6" customHeight="1" x14ac:dyDescent="0.25">
      <c r="B9" s="160">
        <v>5</v>
      </c>
      <c r="C9" s="160" t="s">
        <v>384</v>
      </c>
      <c r="D9" s="133">
        <v>44000</v>
      </c>
      <c r="E9" s="160" t="s">
        <v>382</v>
      </c>
      <c r="F9" s="134" t="s">
        <v>564</v>
      </c>
      <c r="G9" s="160" t="s">
        <v>77</v>
      </c>
      <c r="H9" s="160" t="s">
        <v>174</v>
      </c>
      <c r="I9" s="318" t="s">
        <v>569</v>
      </c>
      <c r="J9" s="318" t="s">
        <v>569</v>
      </c>
    </row>
    <row r="10" spans="2:10" ht="409.6" customHeight="1" x14ac:dyDescent="0.25">
      <c r="B10" s="160">
        <v>6</v>
      </c>
      <c r="C10" s="160" t="s">
        <v>386</v>
      </c>
      <c r="D10" s="133">
        <v>44002</v>
      </c>
      <c r="E10" s="160" t="s">
        <v>382</v>
      </c>
      <c r="F10" s="134" t="s">
        <v>565</v>
      </c>
      <c r="G10" s="160" t="s">
        <v>77</v>
      </c>
      <c r="H10" s="160" t="s">
        <v>174</v>
      </c>
      <c r="I10" s="318" t="s">
        <v>570</v>
      </c>
      <c r="J10" s="318" t="s">
        <v>570</v>
      </c>
    </row>
    <row r="11" spans="2:10" ht="409.6" customHeight="1" x14ac:dyDescent="0.25">
      <c r="B11" s="160">
        <v>7</v>
      </c>
      <c r="C11" s="160" t="s">
        <v>118</v>
      </c>
      <c r="D11" s="133">
        <v>44003</v>
      </c>
      <c r="E11" s="160" t="s">
        <v>561</v>
      </c>
      <c r="F11" s="134" t="s">
        <v>566</v>
      </c>
      <c r="G11" s="160" t="s">
        <v>67</v>
      </c>
      <c r="H11" s="160" t="s">
        <v>174</v>
      </c>
      <c r="I11" s="318" t="s">
        <v>570</v>
      </c>
      <c r="J11" s="318" t="s">
        <v>570</v>
      </c>
    </row>
  </sheetData>
  <mergeCells count="10">
    <mergeCell ref="I11:J11"/>
    <mergeCell ref="I10:J10"/>
    <mergeCell ref="I9:J9"/>
    <mergeCell ref="I7:J7"/>
    <mergeCell ref="B2:J2"/>
    <mergeCell ref="I4:J4"/>
    <mergeCell ref="I8:J8"/>
    <mergeCell ref="I5:J5"/>
    <mergeCell ref="I6:J6"/>
    <mergeCell ref="B3:J3"/>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view="pageBreakPreview" zoomScale="19" zoomScaleNormal="25" zoomScaleSheetLayoutView="19" workbookViewId="0">
      <selection activeCell="H10" sqref="H10"/>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28" t="s">
        <v>54</v>
      </c>
      <c r="C2" s="329"/>
      <c r="D2" s="329"/>
      <c r="E2" s="329"/>
      <c r="F2" s="329"/>
      <c r="G2" s="329"/>
      <c r="H2" s="329"/>
      <c r="I2" s="329"/>
      <c r="J2" s="330"/>
      <c r="K2" s="137"/>
    </row>
    <row r="3" spans="1:14" ht="83.25" customHeight="1" x14ac:dyDescent="0.25">
      <c r="A3" s="11"/>
      <c r="B3" s="331" t="s">
        <v>55</v>
      </c>
      <c r="C3" s="332"/>
      <c r="D3" s="332"/>
      <c r="E3" s="332"/>
      <c r="F3" s="332"/>
      <c r="G3" s="332"/>
      <c r="H3" s="332"/>
      <c r="I3" s="332"/>
      <c r="J3" s="333"/>
      <c r="K3" s="137"/>
    </row>
    <row r="4" spans="1:14" ht="87.75" customHeight="1" x14ac:dyDescent="0.25">
      <c r="A4" s="11"/>
      <c r="B4" s="324" t="s">
        <v>18</v>
      </c>
      <c r="C4" s="334" t="s">
        <v>56</v>
      </c>
      <c r="D4" s="334" t="s">
        <v>57</v>
      </c>
      <c r="E4" s="190" t="s">
        <v>58</v>
      </c>
      <c r="F4" s="327" t="s">
        <v>59</v>
      </c>
      <c r="G4" s="327"/>
      <c r="H4" s="327"/>
      <c r="I4" s="327"/>
      <c r="J4" s="335"/>
      <c r="K4" s="137"/>
    </row>
    <row r="5" spans="1:14" ht="63.75" customHeight="1" x14ac:dyDescent="0.25">
      <c r="A5" s="11"/>
      <c r="B5" s="324"/>
      <c r="C5" s="334"/>
      <c r="D5" s="334"/>
      <c r="E5" s="190"/>
      <c r="F5" s="327" t="s">
        <v>152</v>
      </c>
      <c r="G5" s="327"/>
      <c r="H5" s="327" t="s">
        <v>153</v>
      </c>
      <c r="I5" s="327"/>
      <c r="J5" s="335" t="s">
        <v>14</v>
      </c>
      <c r="K5" s="137"/>
    </row>
    <row r="6" spans="1:14" s="15" customFormat="1" ht="74.25" customHeight="1" x14ac:dyDescent="0.3">
      <c r="A6" s="12"/>
      <c r="B6" s="324"/>
      <c r="C6" s="334"/>
      <c r="D6" s="334"/>
      <c r="E6" s="190" t="s">
        <v>60</v>
      </c>
      <c r="F6" s="190" t="s">
        <v>171</v>
      </c>
      <c r="G6" s="190" t="s">
        <v>172</v>
      </c>
      <c r="H6" s="190" t="s">
        <v>173</v>
      </c>
      <c r="I6" s="190" t="s">
        <v>52</v>
      </c>
      <c r="J6" s="335"/>
      <c r="K6" s="138"/>
    </row>
    <row r="7" spans="1:14" s="15" customFormat="1" ht="153" customHeight="1" x14ac:dyDescent="0.85">
      <c r="A7" s="12"/>
      <c r="B7" s="324" t="s">
        <v>23</v>
      </c>
      <c r="C7" s="325" t="s">
        <v>24</v>
      </c>
      <c r="D7" s="70" t="s">
        <v>61</v>
      </c>
      <c r="E7" s="192" t="s">
        <v>62</v>
      </c>
      <c r="F7" s="99">
        <v>23</v>
      </c>
      <c r="G7" s="99">
        <v>10</v>
      </c>
      <c r="H7" s="99">
        <v>1</v>
      </c>
      <c r="I7" s="99">
        <v>5</v>
      </c>
      <c r="J7" s="142">
        <f>SUM(F7:I7)</f>
        <v>39</v>
      </c>
      <c r="K7" s="138"/>
      <c r="L7" s="16"/>
    </row>
    <row r="8" spans="1:14" s="15" customFormat="1" ht="129" customHeight="1" x14ac:dyDescent="0.3">
      <c r="A8" s="12"/>
      <c r="B8" s="324"/>
      <c r="C8" s="325"/>
      <c r="D8" s="70" t="s">
        <v>63</v>
      </c>
      <c r="E8" s="192" t="s">
        <v>62</v>
      </c>
      <c r="F8" s="99">
        <v>0</v>
      </c>
      <c r="G8" s="99">
        <v>0</v>
      </c>
      <c r="H8" s="99">
        <v>0</v>
      </c>
      <c r="I8" s="99">
        <v>0</v>
      </c>
      <c r="J8" s="142">
        <f>SUM(F8:I8)</f>
        <v>0</v>
      </c>
      <c r="K8" s="138"/>
    </row>
    <row r="9" spans="1:14" s="15" customFormat="1" ht="129.75" customHeight="1" x14ac:dyDescent="0.3">
      <c r="A9" s="12"/>
      <c r="B9" s="324"/>
      <c r="C9" s="325"/>
      <c r="D9" s="70" t="s">
        <v>64</v>
      </c>
      <c r="E9" s="192" t="s">
        <v>65</v>
      </c>
      <c r="F9" s="99">
        <v>0</v>
      </c>
      <c r="G9" s="99">
        <v>0</v>
      </c>
      <c r="H9" s="99">
        <v>0</v>
      </c>
      <c r="I9" s="99">
        <v>0</v>
      </c>
      <c r="J9" s="142">
        <f t="shared" ref="J9:J43" si="0">SUM(F9:I9)</f>
        <v>0</v>
      </c>
      <c r="K9" s="138"/>
    </row>
    <row r="10" spans="1:14" s="15" customFormat="1" ht="153" customHeight="1" x14ac:dyDescent="0.3">
      <c r="A10" s="12"/>
      <c r="B10" s="324" t="s">
        <v>25</v>
      </c>
      <c r="C10" s="325" t="s">
        <v>26</v>
      </c>
      <c r="D10" s="70" t="s">
        <v>66</v>
      </c>
      <c r="E10" s="192" t="s">
        <v>67</v>
      </c>
      <c r="F10" s="99">
        <v>0</v>
      </c>
      <c r="G10" s="99">
        <v>0</v>
      </c>
      <c r="H10" s="99">
        <v>0</v>
      </c>
      <c r="I10" s="99">
        <v>0</v>
      </c>
      <c r="J10" s="142">
        <f t="shared" si="0"/>
        <v>0</v>
      </c>
      <c r="K10" s="138"/>
    </row>
    <row r="11" spans="1:14" s="15" customFormat="1" ht="153" customHeight="1" x14ac:dyDescent="0.3">
      <c r="A11" s="12"/>
      <c r="B11" s="324"/>
      <c r="C11" s="325"/>
      <c r="D11" s="70" t="s">
        <v>68</v>
      </c>
      <c r="E11" s="192" t="s">
        <v>69</v>
      </c>
      <c r="F11" s="99">
        <v>0</v>
      </c>
      <c r="G11" s="99">
        <v>1</v>
      </c>
      <c r="H11" s="163">
        <v>0</v>
      </c>
      <c r="I11" s="163">
        <v>0</v>
      </c>
      <c r="J11" s="142">
        <f t="shared" si="0"/>
        <v>1</v>
      </c>
      <c r="K11" s="138"/>
    </row>
    <row r="12" spans="1:14" ht="153" customHeight="1" x14ac:dyDescent="0.45">
      <c r="A12" s="11"/>
      <c r="B12" s="324"/>
      <c r="C12" s="325"/>
      <c r="D12" s="70" t="s">
        <v>70</v>
      </c>
      <c r="E12" s="192" t="s">
        <v>71</v>
      </c>
      <c r="F12" s="99">
        <v>0</v>
      </c>
      <c r="G12" s="99">
        <v>2</v>
      </c>
      <c r="H12" s="163">
        <v>4</v>
      </c>
      <c r="I12" s="163">
        <v>2</v>
      </c>
      <c r="J12" s="142">
        <f t="shared" si="0"/>
        <v>8</v>
      </c>
      <c r="K12" s="137"/>
      <c r="N12" s="17"/>
    </row>
    <row r="13" spans="1:14" ht="153" customHeight="1" x14ac:dyDescent="0.25">
      <c r="A13" s="11"/>
      <c r="B13" s="324" t="s">
        <v>27</v>
      </c>
      <c r="C13" s="325" t="s">
        <v>28</v>
      </c>
      <c r="D13" s="70" t="s">
        <v>72</v>
      </c>
      <c r="E13" s="192" t="s">
        <v>67</v>
      </c>
      <c r="F13" s="99">
        <v>75</v>
      </c>
      <c r="G13" s="99">
        <v>9</v>
      </c>
      <c r="H13" s="163">
        <v>28</v>
      </c>
      <c r="I13" s="163">
        <v>7</v>
      </c>
      <c r="J13" s="142">
        <f t="shared" si="0"/>
        <v>119</v>
      </c>
      <c r="K13" s="137"/>
      <c r="N13" s="14" t="s">
        <v>149</v>
      </c>
    </row>
    <row r="14" spans="1:14" ht="153" customHeight="1" x14ac:dyDescent="0.25">
      <c r="A14" s="11"/>
      <c r="B14" s="324"/>
      <c r="C14" s="325"/>
      <c r="D14" s="70" t="s">
        <v>155</v>
      </c>
      <c r="E14" s="192" t="s">
        <v>74</v>
      </c>
      <c r="F14" s="99">
        <v>3</v>
      </c>
      <c r="G14" s="99">
        <v>0</v>
      </c>
      <c r="H14" s="163">
        <v>0</v>
      </c>
      <c r="I14" s="163">
        <v>0</v>
      </c>
      <c r="J14" s="142">
        <f t="shared" si="0"/>
        <v>3</v>
      </c>
      <c r="K14" s="137"/>
    </row>
    <row r="15" spans="1:14" ht="153" customHeight="1" x14ac:dyDescent="0.25">
      <c r="A15" s="11"/>
      <c r="B15" s="324"/>
      <c r="C15" s="325"/>
      <c r="D15" s="70" t="s">
        <v>156</v>
      </c>
      <c r="E15" s="192" t="s">
        <v>67</v>
      </c>
      <c r="F15" s="99">
        <v>2</v>
      </c>
      <c r="G15" s="99">
        <v>0</v>
      </c>
      <c r="H15" s="163">
        <v>1</v>
      </c>
      <c r="I15" s="163">
        <v>0</v>
      </c>
      <c r="J15" s="142">
        <f t="shared" si="0"/>
        <v>3</v>
      </c>
      <c r="K15" s="137"/>
    </row>
    <row r="16" spans="1:14" ht="153" customHeight="1" x14ac:dyDescent="0.25">
      <c r="A16" s="11"/>
      <c r="B16" s="324"/>
      <c r="C16" s="325"/>
      <c r="D16" s="70" t="s">
        <v>157</v>
      </c>
      <c r="E16" s="192" t="s">
        <v>77</v>
      </c>
      <c r="F16" s="99">
        <v>5</v>
      </c>
      <c r="G16" s="99">
        <v>0</v>
      </c>
      <c r="H16" s="163">
        <v>3</v>
      </c>
      <c r="I16" s="163">
        <v>0</v>
      </c>
      <c r="J16" s="142">
        <f t="shared" si="0"/>
        <v>8</v>
      </c>
      <c r="K16" s="137"/>
    </row>
    <row r="17" spans="1:13" ht="153" customHeight="1" x14ac:dyDescent="0.25">
      <c r="A17" s="11"/>
      <c r="B17" s="324" t="s">
        <v>29</v>
      </c>
      <c r="C17" s="325" t="s">
        <v>30</v>
      </c>
      <c r="D17" s="70" t="s">
        <v>78</v>
      </c>
      <c r="E17" s="192" t="s">
        <v>77</v>
      </c>
      <c r="F17" s="99">
        <v>53</v>
      </c>
      <c r="G17" s="99">
        <v>23</v>
      </c>
      <c r="H17" s="163">
        <v>31</v>
      </c>
      <c r="I17" s="163">
        <v>7</v>
      </c>
      <c r="J17" s="142">
        <f t="shared" si="0"/>
        <v>114</v>
      </c>
      <c r="K17" s="137"/>
    </row>
    <row r="18" spans="1:13" ht="153" customHeight="1" x14ac:dyDescent="0.25">
      <c r="A18" s="11"/>
      <c r="B18" s="324"/>
      <c r="C18" s="325"/>
      <c r="D18" s="70" t="s">
        <v>79</v>
      </c>
      <c r="E18" s="192" t="s">
        <v>67</v>
      </c>
      <c r="F18" s="99">
        <v>38</v>
      </c>
      <c r="G18" s="99">
        <v>13</v>
      </c>
      <c r="H18" s="163">
        <v>2</v>
      </c>
      <c r="I18" s="163">
        <v>1</v>
      </c>
      <c r="J18" s="142">
        <f t="shared" si="0"/>
        <v>54</v>
      </c>
      <c r="K18" s="137"/>
    </row>
    <row r="19" spans="1:13" ht="153" customHeight="1" x14ac:dyDescent="0.25">
      <c r="A19" s="11"/>
      <c r="B19" s="324"/>
      <c r="C19" s="325"/>
      <c r="D19" s="70" t="s">
        <v>80</v>
      </c>
      <c r="E19" s="192" t="s">
        <v>81</v>
      </c>
      <c r="F19" s="99">
        <v>0</v>
      </c>
      <c r="G19" s="99">
        <v>1</v>
      </c>
      <c r="H19" s="163">
        <v>3</v>
      </c>
      <c r="I19" s="163">
        <v>1</v>
      </c>
      <c r="J19" s="142">
        <f t="shared" si="0"/>
        <v>5</v>
      </c>
      <c r="K19" s="137"/>
    </row>
    <row r="20" spans="1:13" ht="148.5" customHeight="1" x14ac:dyDescent="0.25">
      <c r="A20" s="11"/>
      <c r="B20" s="324" t="s">
        <v>31</v>
      </c>
      <c r="C20" s="325" t="s">
        <v>32</v>
      </c>
      <c r="D20" s="70" t="s">
        <v>82</v>
      </c>
      <c r="E20" s="192" t="s">
        <v>83</v>
      </c>
      <c r="F20" s="99">
        <v>33</v>
      </c>
      <c r="G20" s="99">
        <v>11</v>
      </c>
      <c r="H20" s="163">
        <v>38</v>
      </c>
      <c r="I20" s="163">
        <v>40</v>
      </c>
      <c r="J20" s="142">
        <f t="shared" si="0"/>
        <v>122</v>
      </c>
      <c r="K20" s="137"/>
    </row>
    <row r="21" spans="1:13" ht="148.5" customHeight="1" x14ac:dyDescent="0.25">
      <c r="A21" s="11"/>
      <c r="B21" s="324"/>
      <c r="C21" s="325"/>
      <c r="D21" s="70" t="s">
        <v>159</v>
      </c>
      <c r="E21" s="192" t="s">
        <v>84</v>
      </c>
      <c r="F21" s="99">
        <v>19</v>
      </c>
      <c r="G21" s="99">
        <v>6</v>
      </c>
      <c r="H21" s="163">
        <v>12</v>
      </c>
      <c r="I21" s="163">
        <v>11</v>
      </c>
      <c r="J21" s="142">
        <f t="shared" si="0"/>
        <v>48</v>
      </c>
      <c r="K21" s="137"/>
      <c r="M21" s="14" t="s">
        <v>148</v>
      </c>
    </row>
    <row r="22" spans="1:13" ht="148.5" customHeight="1" x14ac:dyDescent="0.25">
      <c r="A22" s="11"/>
      <c r="B22" s="324"/>
      <c r="C22" s="325"/>
      <c r="D22" s="70" t="s">
        <v>85</v>
      </c>
      <c r="E22" s="192" t="s">
        <v>84</v>
      </c>
      <c r="F22" s="99">
        <v>4</v>
      </c>
      <c r="G22" s="99">
        <v>3</v>
      </c>
      <c r="H22" s="163">
        <v>9</v>
      </c>
      <c r="I22" s="163">
        <v>5</v>
      </c>
      <c r="J22" s="142">
        <f t="shared" si="0"/>
        <v>21</v>
      </c>
      <c r="K22" s="137"/>
    </row>
    <row r="23" spans="1:13" ht="148.5" customHeight="1" x14ac:dyDescent="0.25">
      <c r="A23" s="11"/>
      <c r="B23" s="324"/>
      <c r="C23" s="325"/>
      <c r="D23" s="70" t="s">
        <v>86</v>
      </c>
      <c r="E23" s="192" t="s">
        <v>67</v>
      </c>
      <c r="F23" s="99">
        <v>77</v>
      </c>
      <c r="G23" s="99">
        <v>29</v>
      </c>
      <c r="H23" s="163">
        <v>19</v>
      </c>
      <c r="I23" s="163">
        <v>60</v>
      </c>
      <c r="J23" s="142">
        <f t="shared" si="0"/>
        <v>185</v>
      </c>
      <c r="K23" s="137"/>
    </row>
    <row r="24" spans="1:13" ht="148.5" customHeight="1" x14ac:dyDescent="0.25">
      <c r="A24" s="11"/>
      <c r="B24" s="324" t="s">
        <v>33</v>
      </c>
      <c r="C24" s="325" t="s">
        <v>87</v>
      </c>
      <c r="D24" s="70" t="s">
        <v>88</v>
      </c>
      <c r="E24" s="326" t="s">
        <v>77</v>
      </c>
      <c r="F24" s="99">
        <v>0</v>
      </c>
      <c r="G24" s="99">
        <v>0</v>
      </c>
      <c r="H24" s="163">
        <v>0</v>
      </c>
      <c r="I24" s="163">
        <v>0</v>
      </c>
      <c r="J24" s="142">
        <f t="shared" si="0"/>
        <v>0</v>
      </c>
      <c r="K24" s="137"/>
    </row>
    <row r="25" spans="1:13" ht="148.5" customHeight="1" x14ac:dyDescent="0.25">
      <c r="A25" s="11"/>
      <c r="B25" s="324"/>
      <c r="C25" s="325"/>
      <c r="D25" s="70" t="s">
        <v>89</v>
      </c>
      <c r="E25" s="326"/>
      <c r="F25" s="99">
        <v>0</v>
      </c>
      <c r="G25" s="99">
        <v>0</v>
      </c>
      <c r="H25" s="163">
        <v>0</v>
      </c>
      <c r="I25" s="163">
        <v>0</v>
      </c>
      <c r="J25" s="142">
        <f t="shared" si="0"/>
        <v>0</v>
      </c>
      <c r="K25" s="137"/>
    </row>
    <row r="26" spans="1:13" ht="148.5" customHeight="1" x14ac:dyDescent="0.25">
      <c r="A26" s="11"/>
      <c r="B26" s="324"/>
      <c r="C26" s="325"/>
      <c r="D26" s="70" t="s">
        <v>90</v>
      </c>
      <c r="E26" s="326"/>
      <c r="F26" s="99">
        <v>0</v>
      </c>
      <c r="G26" s="99">
        <v>0</v>
      </c>
      <c r="H26" s="163">
        <v>0</v>
      </c>
      <c r="I26" s="163">
        <v>0</v>
      </c>
      <c r="J26" s="142">
        <f t="shared" si="0"/>
        <v>0</v>
      </c>
      <c r="K26" s="137"/>
    </row>
    <row r="27" spans="1:13" ht="148.5" customHeight="1" x14ac:dyDescent="0.25">
      <c r="A27" s="11"/>
      <c r="B27" s="324"/>
      <c r="C27" s="325"/>
      <c r="D27" s="70" t="s">
        <v>91</v>
      </c>
      <c r="E27" s="326"/>
      <c r="F27" s="99">
        <v>0</v>
      </c>
      <c r="G27" s="99">
        <v>0</v>
      </c>
      <c r="H27" s="163">
        <v>0</v>
      </c>
      <c r="I27" s="163">
        <v>0</v>
      </c>
      <c r="J27" s="142">
        <f t="shared" si="0"/>
        <v>0</v>
      </c>
      <c r="K27" s="137"/>
    </row>
    <row r="28" spans="1:13" ht="148.5" customHeight="1" x14ac:dyDescent="0.25">
      <c r="A28" s="11"/>
      <c r="B28" s="324"/>
      <c r="C28" s="325"/>
      <c r="D28" s="70" t="s">
        <v>92</v>
      </c>
      <c r="E28" s="326"/>
      <c r="F28" s="99">
        <v>0</v>
      </c>
      <c r="G28" s="99">
        <v>0</v>
      </c>
      <c r="H28" s="163">
        <v>0</v>
      </c>
      <c r="I28" s="163">
        <v>0</v>
      </c>
      <c r="J28" s="142">
        <f t="shared" si="0"/>
        <v>0</v>
      </c>
      <c r="K28" s="137"/>
    </row>
    <row r="29" spans="1:13" ht="148.5" customHeight="1" x14ac:dyDescent="0.25">
      <c r="A29" s="11"/>
      <c r="B29" s="324" t="s">
        <v>93</v>
      </c>
      <c r="C29" s="327" t="s">
        <v>35</v>
      </c>
      <c r="D29" s="70" t="s">
        <v>94</v>
      </c>
      <c r="E29" s="192" t="s">
        <v>95</v>
      </c>
      <c r="F29" s="99">
        <v>6</v>
      </c>
      <c r="G29" s="99">
        <v>5</v>
      </c>
      <c r="H29" s="163">
        <v>25</v>
      </c>
      <c r="I29" s="163">
        <v>18</v>
      </c>
      <c r="J29" s="142">
        <f t="shared" si="0"/>
        <v>54</v>
      </c>
      <c r="K29" s="137"/>
    </row>
    <row r="30" spans="1:13" ht="148.5" customHeight="1" x14ac:dyDescent="0.25">
      <c r="A30" s="11"/>
      <c r="B30" s="324"/>
      <c r="C30" s="327"/>
      <c r="D30" s="70" t="s">
        <v>96</v>
      </c>
      <c r="E30" s="192" t="s">
        <v>84</v>
      </c>
      <c r="F30" s="99">
        <v>1</v>
      </c>
      <c r="G30" s="99">
        <v>0</v>
      </c>
      <c r="H30" s="163">
        <v>2</v>
      </c>
      <c r="I30" s="163">
        <v>0</v>
      </c>
      <c r="J30" s="142">
        <f t="shared" si="0"/>
        <v>3</v>
      </c>
      <c r="K30" s="137"/>
    </row>
    <row r="31" spans="1:13" ht="148.5" customHeight="1" x14ac:dyDescent="0.25">
      <c r="A31" s="11"/>
      <c r="B31" s="189" t="s">
        <v>36</v>
      </c>
      <c r="C31" s="191" t="s">
        <v>37</v>
      </c>
      <c r="D31" s="70" t="s">
        <v>97</v>
      </c>
      <c r="E31" s="192" t="s">
        <v>95</v>
      </c>
      <c r="F31" s="99">
        <v>3</v>
      </c>
      <c r="G31" s="99">
        <v>6</v>
      </c>
      <c r="H31" s="163">
        <v>10</v>
      </c>
      <c r="I31" s="163">
        <v>1</v>
      </c>
      <c r="J31" s="142">
        <f t="shared" si="0"/>
        <v>20</v>
      </c>
      <c r="K31" s="137"/>
    </row>
    <row r="32" spans="1:13" ht="148.5" customHeight="1" x14ac:dyDescent="0.25">
      <c r="A32" s="11"/>
      <c r="B32" s="324" t="s">
        <v>38</v>
      </c>
      <c r="C32" s="325" t="s">
        <v>144</v>
      </c>
      <c r="D32" s="70" t="s">
        <v>98</v>
      </c>
      <c r="E32" s="192" t="s">
        <v>99</v>
      </c>
      <c r="F32" s="99">
        <v>0</v>
      </c>
      <c r="G32" s="99">
        <v>0</v>
      </c>
      <c r="H32" s="163">
        <v>0</v>
      </c>
      <c r="I32" s="163">
        <v>1</v>
      </c>
      <c r="J32" s="142">
        <f t="shared" si="0"/>
        <v>1</v>
      </c>
      <c r="K32" s="137"/>
    </row>
    <row r="33" spans="1:17" ht="148.5" customHeight="1" x14ac:dyDescent="0.25">
      <c r="A33" s="11"/>
      <c r="B33" s="324"/>
      <c r="C33" s="325"/>
      <c r="D33" s="70" t="s">
        <v>100</v>
      </c>
      <c r="E33" s="192" t="s">
        <v>53</v>
      </c>
      <c r="F33" s="99">
        <v>0</v>
      </c>
      <c r="G33" s="99">
        <v>0</v>
      </c>
      <c r="H33" s="163">
        <v>0</v>
      </c>
      <c r="I33" s="163">
        <v>0</v>
      </c>
      <c r="J33" s="142">
        <f t="shared" si="0"/>
        <v>0</v>
      </c>
      <c r="K33" s="137"/>
    </row>
    <row r="34" spans="1:17" ht="148.5" customHeight="1" x14ac:dyDescent="0.25">
      <c r="A34" s="11"/>
      <c r="B34" s="324"/>
      <c r="C34" s="325"/>
      <c r="D34" s="70" t="s">
        <v>101</v>
      </c>
      <c r="E34" s="192" t="s">
        <v>102</v>
      </c>
      <c r="F34" s="99">
        <v>0</v>
      </c>
      <c r="G34" s="99">
        <v>0</v>
      </c>
      <c r="H34" s="163">
        <v>0</v>
      </c>
      <c r="I34" s="163">
        <v>0</v>
      </c>
      <c r="J34" s="142">
        <f t="shared" si="0"/>
        <v>0</v>
      </c>
      <c r="K34" s="137"/>
    </row>
    <row r="35" spans="1:17" ht="149.25" customHeight="1" x14ac:dyDescent="0.25">
      <c r="A35" s="11"/>
      <c r="B35" s="324" t="s">
        <v>39</v>
      </c>
      <c r="C35" s="325" t="s">
        <v>40</v>
      </c>
      <c r="D35" s="70" t="s">
        <v>103</v>
      </c>
      <c r="E35" s="192" t="s">
        <v>102</v>
      </c>
      <c r="F35" s="99">
        <v>0</v>
      </c>
      <c r="G35" s="99">
        <v>0</v>
      </c>
      <c r="H35" s="163">
        <v>0</v>
      </c>
      <c r="I35" s="163">
        <v>0</v>
      </c>
      <c r="J35" s="142">
        <f t="shared" si="0"/>
        <v>0</v>
      </c>
      <c r="K35" s="137"/>
    </row>
    <row r="36" spans="1:17" ht="132" customHeight="1" x14ac:dyDescent="0.4">
      <c r="A36" s="11"/>
      <c r="B36" s="324"/>
      <c r="C36" s="325"/>
      <c r="D36" s="70" t="s">
        <v>104</v>
      </c>
      <c r="E36" s="192" t="s">
        <v>102</v>
      </c>
      <c r="F36" s="99">
        <v>0</v>
      </c>
      <c r="G36" s="99">
        <v>0</v>
      </c>
      <c r="H36" s="163">
        <v>0</v>
      </c>
      <c r="I36" s="163">
        <v>0</v>
      </c>
      <c r="J36" s="142">
        <f t="shared" si="0"/>
        <v>0</v>
      </c>
      <c r="K36" s="139"/>
    </row>
    <row r="37" spans="1:17" ht="93" customHeight="1" x14ac:dyDescent="0.25">
      <c r="A37" s="11"/>
      <c r="B37" s="324" t="s">
        <v>41</v>
      </c>
      <c r="C37" s="325" t="s">
        <v>42</v>
      </c>
      <c r="D37" s="70" t="s">
        <v>105</v>
      </c>
      <c r="E37" s="192" t="s">
        <v>67</v>
      </c>
      <c r="F37" s="99">
        <v>17</v>
      </c>
      <c r="G37" s="99">
        <v>5</v>
      </c>
      <c r="H37" s="163">
        <v>24</v>
      </c>
      <c r="I37" s="163">
        <v>0</v>
      </c>
      <c r="J37" s="142">
        <f t="shared" si="0"/>
        <v>46</v>
      </c>
      <c r="K37" s="137"/>
    </row>
    <row r="38" spans="1:17" ht="153" customHeight="1" x14ac:dyDescent="0.45">
      <c r="A38" s="11"/>
      <c r="B38" s="324"/>
      <c r="C38" s="325"/>
      <c r="D38" s="70" t="s">
        <v>106</v>
      </c>
      <c r="E38" s="192" t="s">
        <v>67</v>
      </c>
      <c r="F38" s="99">
        <v>0</v>
      </c>
      <c r="G38" s="99">
        <v>0</v>
      </c>
      <c r="H38" s="163">
        <v>0</v>
      </c>
      <c r="I38" s="163">
        <v>0</v>
      </c>
      <c r="J38" s="142">
        <f t="shared" si="0"/>
        <v>0</v>
      </c>
      <c r="K38" s="140"/>
    </row>
    <row r="39" spans="1:17" ht="97.5" customHeight="1" x14ac:dyDescent="0.45">
      <c r="A39" s="11"/>
      <c r="B39" s="324" t="s">
        <v>43</v>
      </c>
      <c r="C39" s="325" t="s">
        <v>44</v>
      </c>
      <c r="D39" s="70" t="s">
        <v>107</v>
      </c>
      <c r="E39" s="192" t="s">
        <v>108</v>
      </c>
      <c r="F39" s="99">
        <v>0</v>
      </c>
      <c r="G39" s="99">
        <v>0</v>
      </c>
      <c r="H39" s="163">
        <v>1</v>
      </c>
      <c r="I39" s="163">
        <v>0</v>
      </c>
      <c r="J39" s="142">
        <f t="shared" si="0"/>
        <v>1</v>
      </c>
      <c r="K39" s="140"/>
    </row>
    <row r="40" spans="1:17" ht="121.5" customHeight="1" x14ac:dyDescent="0.45">
      <c r="A40" s="11"/>
      <c r="B40" s="324"/>
      <c r="C40" s="325"/>
      <c r="D40" s="70" t="s">
        <v>109</v>
      </c>
      <c r="E40" s="192" t="s">
        <v>110</v>
      </c>
      <c r="F40" s="99">
        <v>1</v>
      </c>
      <c r="G40" s="99">
        <v>0</v>
      </c>
      <c r="H40" s="163">
        <v>0</v>
      </c>
      <c r="I40" s="163">
        <v>2</v>
      </c>
      <c r="J40" s="142">
        <f t="shared" si="0"/>
        <v>3</v>
      </c>
      <c r="K40" s="140"/>
    </row>
    <row r="41" spans="1:17" ht="87.75" customHeight="1" x14ac:dyDescent="0.45">
      <c r="A41" s="11"/>
      <c r="B41" s="324" t="s">
        <v>45</v>
      </c>
      <c r="C41" s="325" t="s">
        <v>111</v>
      </c>
      <c r="D41" s="70" t="s">
        <v>112</v>
      </c>
      <c r="E41" s="192" t="s">
        <v>95</v>
      </c>
      <c r="F41" s="99">
        <v>0</v>
      </c>
      <c r="G41" s="99">
        <v>0</v>
      </c>
      <c r="H41" s="163">
        <v>0</v>
      </c>
      <c r="I41" s="163">
        <v>0</v>
      </c>
      <c r="J41" s="142">
        <f t="shared" si="0"/>
        <v>0</v>
      </c>
      <c r="K41" s="140"/>
      <c r="L41" s="17"/>
    </row>
    <row r="42" spans="1:17" ht="79.5" customHeight="1" x14ac:dyDescent="0.45">
      <c r="A42" s="11"/>
      <c r="B42" s="324"/>
      <c r="C42" s="325"/>
      <c r="D42" s="70" t="s">
        <v>113</v>
      </c>
      <c r="E42" s="192" t="s">
        <v>84</v>
      </c>
      <c r="F42" s="99">
        <v>0</v>
      </c>
      <c r="G42" s="99">
        <v>0</v>
      </c>
      <c r="H42" s="163">
        <v>0</v>
      </c>
      <c r="I42" s="163">
        <v>1</v>
      </c>
      <c r="J42" s="142">
        <f t="shared" si="0"/>
        <v>1</v>
      </c>
      <c r="K42" s="140">
        <v>181</v>
      </c>
    </row>
    <row r="43" spans="1:17" ht="127.5" customHeight="1" x14ac:dyDescent="0.45">
      <c r="A43" s="11"/>
      <c r="B43" s="189" t="s">
        <v>46</v>
      </c>
      <c r="C43" s="191" t="s">
        <v>47</v>
      </c>
      <c r="D43" s="70" t="s">
        <v>114</v>
      </c>
      <c r="E43" s="192" t="s">
        <v>67</v>
      </c>
      <c r="F43" s="99">
        <v>43</v>
      </c>
      <c r="G43" s="99">
        <v>9</v>
      </c>
      <c r="H43" s="163">
        <v>20</v>
      </c>
      <c r="I43" s="163">
        <v>8</v>
      </c>
      <c r="J43" s="142">
        <f t="shared" si="0"/>
        <v>80</v>
      </c>
      <c r="K43" s="140">
        <v>176</v>
      </c>
      <c r="M43" s="19"/>
    </row>
    <row r="44" spans="1:17" s="16" customFormat="1" ht="102.75" customHeight="1" thickBot="1" x14ac:dyDescent="0.9">
      <c r="A44" s="20"/>
      <c r="B44" s="322" t="s">
        <v>115</v>
      </c>
      <c r="C44" s="323"/>
      <c r="D44" s="323"/>
      <c r="E44" s="323"/>
      <c r="F44" s="143">
        <f>SUM(F7:F43)</f>
        <v>403</v>
      </c>
      <c r="G44" s="143">
        <f t="shared" ref="G44:J44" si="1">SUM(G7:G43)</f>
        <v>133</v>
      </c>
      <c r="H44" s="143">
        <f t="shared" si="1"/>
        <v>233</v>
      </c>
      <c r="I44" s="143">
        <f t="shared" si="1"/>
        <v>170</v>
      </c>
      <c r="J44" s="144">
        <f t="shared" si="1"/>
        <v>939</v>
      </c>
      <c r="K44" s="141"/>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2:J2"/>
    <mergeCell ref="B3:J3"/>
    <mergeCell ref="B4:B6"/>
    <mergeCell ref="C4:C6"/>
    <mergeCell ref="D4:D6"/>
    <mergeCell ref="F4:J4"/>
    <mergeCell ref="F5:G5"/>
    <mergeCell ref="H5:I5"/>
    <mergeCell ref="J5:J6"/>
    <mergeCell ref="B7:B9"/>
    <mergeCell ref="C7:C9"/>
    <mergeCell ref="B10:B12"/>
    <mergeCell ref="C10:C12"/>
    <mergeCell ref="B13:B16"/>
    <mergeCell ref="C13:C16"/>
    <mergeCell ref="B35:B36"/>
    <mergeCell ref="C35:C36"/>
    <mergeCell ref="B17:B19"/>
    <mergeCell ref="C17:C19"/>
    <mergeCell ref="B20:B23"/>
    <mergeCell ref="C20:C23"/>
    <mergeCell ref="B24:B28"/>
    <mergeCell ref="C24:C28"/>
    <mergeCell ref="E24:E28"/>
    <mergeCell ref="B29:B30"/>
    <mergeCell ref="C29:C30"/>
    <mergeCell ref="B32:B34"/>
    <mergeCell ref="C32:C34"/>
    <mergeCell ref="B44:E44"/>
    <mergeCell ref="B37:B38"/>
    <mergeCell ref="C37:C38"/>
    <mergeCell ref="B39:B40"/>
    <mergeCell ref="C39:C40"/>
    <mergeCell ref="B41:B42"/>
    <mergeCell ref="C41:C42"/>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Note</vt:lpstr>
      <vt:lpstr>Abstract </vt:lpstr>
      <vt:lpstr>21-06-2020(8AM)</vt:lpstr>
      <vt:lpstr>KPTCL</vt:lpstr>
      <vt:lpstr>BESCOM</vt:lpstr>
      <vt:lpstr>(Load restriction) </vt:lpstr>
      <vt:lpstr>Accidents </vt:lpstr>
      <vt:lpstr>AE TO MD E-Mail Complaints</vt:lpstr>
      <vt:lpstr>BMAZ</vt:lpstr>
      <vt:lpstr>BRAZ</vt:lpstr>
      <vt:lpstr>CTAZ</vt:lpstr>
      <vt:lpstr>Draft summary  New</vt:lpstr>
      <vt:lpstr>Beyond Transformer Complaints</vt:lpstr>
      <vt:lpstr>Pending Transformer Complains</vt:lpstr>
      <vt:lpstr>'(Load restriction) '!Print_Area</vt:lpstr>
      <vt:lpstr>'21-06-2020(8AM)'!Print_Area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Note!Print_Area</vt:lpstr>
      <vt:lpstr>'Pending Transformer Complains'!Print_Area</vt:lpstr>
      <vt:lpstr>'(Load restriction) '!Print_Titles</vt:lpstr>
      <vt:lpstr>'AE TO MD E-Mail Complaints'!Print_Titles</vt:lpstr>
      <vt:lpstr>BESCOM!Print_Titles</vt:lpstr>
      <vt:lpstr>BMAZ!Print_Titles</vt:lpstr>
      <vt:lpstr>BRAZ!Print_Titles</vt:lpstr>
      <vt:lpstr>CTAZ!Print_Titles</vt:lpstr>
      <vt:lpstr>KPTCL!Print_Titles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2020-06-22T06:18:01Z</dcterms:modified>
</cp:coreProperties>
</file>